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13ED16EB-C956-C543-A646-B25E0236AF61}" xr6:coauthVersionLast="45" xr6:coauthVersionMax="45" xr10:uidLastSave="{00000000-0000-0000-0000-000000000000}"/>
  <bookViews>
    <workbookView xWindow="120" yWindow="460" windowWidth="10000" windowHeight="5380"/>
  </bookViews>
  <sheets>
    <sheet name="Random Walks" sheetId="1" r:id="rId1"/>
    <sheet name="Road across landscape" sheetId="5" r:id="rId2"/>
  </sheets>
  <definedNames>
    <definedName name="Hprop">#REF!</definedName>
    <definedName name="Moves">#REF!</definedName>
    <definedName name="Risk">#REF!</definedName>
  </definedNames>
  <calcPr calcId="0" calcMode="manual" calcCompleted="0" calcOnSave="0"/>
</workbook>
</file>

<file path=xl/calcChain.xml><?xml version="1.0" encoding="utf-8"?>
<calcChain xmlns="http://schemas.openxmlformats.org/spreadsheetml/2006/main">
  <c r="C5" i="1" l="1"/>
  <c r="A9" i="1"/>
  <c r="B9" i="1"/>
  <c r="C9" i="1"/>
  <c r="D9" i="1"/>
  <c r="E9" i="1"/>
  <c r="F9" i="1"/>
  <c r="G9" i="1"/>
  <c r="H9" i="1"/>
  <c r="I9" i="1"/>
  <c r="J9" i="1"/>
  <c r="K9" i="1"/>
  <c r="A10" i="1"/>
  <c r="B10" i="1"/>
  <c r="C10" i="1"/>
  <c r="D10" i="1"/>
  <c r="E10" i="1"/>
  <c r="F10" i="1"/>
  <c r="G10" i="1"/>
  <c r="H10" i="1"/>
  <c r="I10" i="1"/>
  <c r="J10" i="1"/>
  <c r="K10" i="1"/>
  <c r="A11" i="1"/>
  <c r="B11" i="1"/>
  <c r="C11" i="1"/>
  <c r="D11" i="1"/>
  <c r="E11" i="1"/>
  <c r="F11" i="1"/>
  <c r="G11" i="1"/>
  <c r="H11" i="1"/>
  <c r="I11" i="1"/>
  <c r="J11" i="1"/>
  <c r="K11" i="1"/>
  <c r="A12" i="1"/>
  <c r="B12" i="1"/>
  <c r="C12" i="1"/>
  <c r="D12" i="1"/>
  <c r="E12" i="1"/>
  <c r="F12" i="1"/>
  <c r="G12" i="1"/>
  <c r="H12" i="1"/>
  <c r="I12" i="1"/>
  <c r="J12" i="1"/>
  <c r="K12" i="1"/>
  <c r="A13" i="1"/>
  <c r="B13" i="1"/>
  <c r="C13" i="1"/>
  <c r="D13" i="1"/>
  <c r="E13" i="1"/>
  <c r="F13" i="1"/>
  <c r="G13" i="1"/>
  <c r="H13" i="1"/>
  <c r="I13" i="1"/>
  <c r="J13" i="1"/>
  <c r="K13" i="1"/>
  <c r="A14" i="1"/>
  <c r="B14" i="1"/>
  <c r="C14" i="1"/>
  <c r="D14" i="1"/>
  <c r="E14" i="1"/>
  <c r="F14" i="1"/>
  <c r="G14" i="1"/>
  <c r="H14" i="1"/>
  <c r="I14" i="1"/>
  <c r="J14" i="1"/>
  <c r="K14" i="1"/>
  <c r="A15" i="1"/>
  <c r="B15" i="1"/>
  <c r="C15" i="1"/>
  <c r="D15" i="1"/>
  <c r="E15" i="1"/>
  <c r="F15" i="1"/>
  <c r="G15" i="1"/>
  <c r="H15" i="1"/>
  <c r="I15" i="1"/>
  <c r="J15" i="1"/>
  <c r="K15" i="1"/>
  <c r="A16" i="1"/>
  <c r="B16" i="1"/>
  <c r="C16" i="1"/>
  <c r="D16" i="1"/>
  <c r="E16" i="1"/>
  <c r="F16" i="1"/>
  <c r="G16" i="1"/>
  <c r="H16" i="1"/>
  <c r="I16" i="1"/>
  <c r="J16" i="1"/>
  <c r="K16" i="1"/>
  <c r="A17" i="1"/>
  <c r="B17" i="1"/>
  <c r="C17" i="1"/>
  <c r="D17" i="1"/>
  <c r="E17" i="1"/>
  <c r="F17" i="1"/>
  <c r="G17" i="1"/>
  <c r="H17" i="1"/>
  <c r="I17" i="1"/>
  <c r="J17" i="1"/>
  <c r="K17" i="1"/>
  <c r="A18" i="1"/>
  <c r="B18" i="1"/>
  <c r="C18" i="1"/>
  <c r="D18" i="1"/>
  <c r="E18" i="1"/>
  <c r="F18" i="1"/>
  <c r="G18" i="1"/>
  <c r="H18" i="1"/>
  <c r="I18" i="1"/>
  <c r="J18" i="1"/>
  <c r="K18" i="1"/>
  <c r="A19" i="1"/>
  <c r="B19" i="1"/>
  <c r="C19" i="1"/>
  <c r="D19" i="1"/>
  <c r="E19" i="1"/>
  <c r="F19" i="1"/>
  <c r="G19" i="1"/>
  <c r="H19" i="1"/>
  <c r="I19" i="1"/>
  <c r="J19" i="1"/>
  <c r="K19" i="1"/>
  <c r="C24" i="1"/>
  <c r="D24" i="1"/>
  <c r="E24" i="1"/>
  <c r="F24" i="1"/>
  <c r="G24" i="1"/>
  <c r="H24" i="1"/>
  <c r="I24" i="1"/>
  <c r="J24" i="1"/>
  <c r="A25" i="1"/>
  <c r="C25" i="1"/>
  <c r="D25" i="1"/>
  <c r="E25" i="1"/>
  <c r="F25" i="1"/>
  <c r="G25" i="1"/>
  <c r="H25" i="1"/>
  <c r="I25" i="1"/>
  <c r="A26" i="1"/>
  <c r="C26" i="1"/>
  <c r="D26" i="1"/>
  <c r="E26" i="1"/>
  <c r="F26" i="1"/>
  <c r="G26" i="1"/>
  <c r="H26" i="1"/>
  <c r="I26" i="1"/>
  <c r="A27" i="1"/>
  <c r="C27" i="1"/>
  <c r="D27" i="1"/>
  <c r="E27" i="1"/>
  <c r="F27" i="1"/>
  <c r="G27" i="1"/>
  <c r="H27" i="1"/>
  <c r="I27" i="1"/>
  <c r="A28" i="1"/>
  <c r="C28" i="1"/>
  <c r="D28" i="1"/>
  <c r="E28" i="1"/>
  <c r="F28" i="1"/>
  <c r="G28" i="1"/>
  <c r="H28" i="1"/>
  <c r="I28" i="1"/>
  <c r="A29" i="1"/>
  <c r="C29" i="1"/>
  <c r="D29" i="1"/>
  <c r="E29" i="1"/>
  <c r="F29" i="1"/>
  <c r="G29" i="1"/>
  <c r="H29" i="1"/>
  <c r="I29" i="1"/>
  <c r="A30" i="1"/>
  <c r="C30" i="1"/>
  <c r="D30" i="1"/>
  <c r="E30" i="1"/>
  <c r="F30" i="1"/>
  <c r="G30" i="1"/>
  <c r="H30" i="1"/>
  <c r="I30" i="1"/>
  <c r="A31" i="1"/>
  <c r="C31" i="1"/>
  <c r="D31" i="1"/>
  <c r="E31" i="1"/>
  <c r="F31" i="1"/>
  <c r="G31" i="1"/>
  <c r="H31" i="1"/>
  <c r="I31" i="1"/>
  <c r="A32" i="1"/>
  <c r="C32" i="1"/>
  <c r="D32" i="1"/>
  <c r="E32" i="1"/>
  <c r="F32" i="1"/>
  <c r="G32" i="1"/>
  <c r="H32" i="1"/>
  <c r="I32" i="1"/>
  <c r="A33" i="1"/>
  <c r="C33" i="1"/>
  <c r="D33" i="1"/>
  <c r="E33" i="1"/>
  <c r="F33" i="1"/>
  <c r="G33" i="1"/>
  <c r="H33" i="1"/>
  <c r="I33" i="1"/>
  <c r="A34" i="1"/>
  <c r="C34" i="1"/>
  <c r="D34" i="1"/>
  <c r="E34" i="1"/>
  <c r="F34" i="1"/>
  <c r="G34" i="1"/>
  <c r="H34" i="1"/>
  <c r="I34" i="1"/>
  <c r="A35" i="1"/>
  <c r="C35" i="1"/>
  <c r="D35" i="1"/>
  <c r="E35" i="1"/>
  <c r="F35" i="1"/>
  <c r="G35" i="1"/>
  <c r="H35" i="1"/>
  <c r="I35" i="1"/>
  <c r="D39" i="1"/>
  <c r="I39" i="1"/>
  <c r="A40" i="1"/>
  <c r="D40" i="1"/>
  <c r="I40" i="1"/>
  <c r="J40" i="1"/>
  <c r="A41" i="1"/>
  <c r="D41" i="1"/>
  <c r="I41" i="1"/>
  <c r="J41" i="1"/>
  <c r="A42" i="1"/>
  <c r="D42" i="1"/>
  <c r="I42" i="1"/>
  <c r="J42" i="1"/>
  <c r="A43" i="1"/>
  <c r="D43" i="1"/>
  <c r="I43" i="1"/>
  <c r="J43" i="1"/>
  <c r="A44" i="1"/>
  <c r="D44" i="1"/>
  <c r="I44" i="1"/>
  <c r="J44" i="1"/>
  <c r="A45" i="1"/>
  <c r="D45" i="1"/>
  <c r="I45" i="1"/>
  <c r="J45" i="1"/>
  <c r="A46" i="1"/>
  <c r="D46" i="1"/>
  <c r="I46" i="1"/>
  <c r="J46" i="1"/>
  <c r="A47" i="1"/>
  <c r="D47" i="1"/>
  <c r="I47" i="1"/>
  <c r="J47" i="1"/>
  <c r="A48" i="1"/>
  <c r="D48" i="1"/>
  <c r="I48" i="1"/>
  <c r="J48" i="1"/>
  <c r="A49" i="1"/>
  <c r="D49" i="1"/>
  <c r="I49" i="1"/>
  <c r="J49" i="1"/>
  <c r="A50" i="1"/>
  <c r="D50" i="1"/>
  <c r="A51" i="1"/>
  <c r="D51" i="1"/>
  <c r="A52" i="1"/>
  <c r="D52" i="1"/>
  <c r="A53" i="1"/>
  <c r="D53" i="1"/>
  <c r="A54" i="1"/>
  <c r="D54" i="1"/>
  <c r="A55" i="1"/>
  <c r="D55" i="1"/>
  <c r="A56" i="1"/>
  <c r="D56" i="1"/>
  <c r="A57" i="1"/>
  <c r="D57" i="1"/>
  <c r="A58" i="1"/>
  <c r="D58" i="1"/>
  <c r="A59" i="1"/>
  <c r="D59" i="1"/>
  <c r="A60" i="1"/>
  <c r="D60" i="1"/>
  <c r="A61" i="1"/>
  <c r="D61" i="1"/>
  <c r="A62" i="1"/>
  <c r="D62" i="1"/>
  <c r="A63" i="1"/>
  <c r="D63" i="1"/>
  <c r="B65" i="1"/>
  <c r="D65" i="1"/>
  <c r="C5" i="5"/>
  <c r="A9" i="5"/>
  <c r="B9" i="5"/>
  <c r="C9" i="5"/>
  <c r="D9" i="5"/>
  <c r="E9" i="5"/>
  <c r="F9" i="5"/>
  <c r="G9" i="5"/>
  <c r="H9" i="5"/>
  <c r="I9" i="5"/>
  <c r="J9" i="5"/>
  <c r="K9" i="5"/>
  <c r="A10" i="5"/>
  <c r="B10" i="5"/>
  <c r="C10" i="5"/>
  <c r="D10" i="5"/>
  <c r="E10" i="5"/>
  <c r="F10" i="5"/>
  <c r="G10" i="5"/>
  <c r="H10" i="5"/>
  <c r="I10" i="5"/>
  <c r="J10" i="5"/>
  <c r="K10" i="5"/>
  <c r="A12" i="5"/>
  <c r="B12" i="5"/>
  <c r="C12" i="5"/>
  <c r="D12" i="5"/>
  <c r="E12" i="5"/>
  <c r="F12" i="5"/>
  <c r="G12" i="5"/>
  <c r="H12" i="5"/>
  <c r="I12" i="5"/>
  <c r="J12" i="5"/>
  <c r="K12" i="5"/>
  <c r="A13" i="5"/>
  <c r="B13" i="5"/>
  <c r="C13" i="5"/>
  <c r="D13" i="5"/>
  <c r="E13" i="5"/>
  <c r="F13" i="5"/>
  <c r="G13" i="5"/>
  <c r="H13" i="5"/>
  <c r="I13" i="5"/>
  <c r="J13" i="5"/>
  <c r="K13" i="5"/>
  <c r="A14" i="5"/>
  <c r="B14" i="5"/>
  <c r="C14" i="5"/>
  <c r="D14" i="5"/>
  <c r="E14" i="5"/>
  <c r="F14" i="5"/>
  <c r="G14" i="5"/>
  <c r="H14" i="5"/>
  <c r="I14" i="5"/>
  <c r="J14" i="5"/>
  <c r="K14" i="5"/>
  <c r="A15" i="5"/>
  <c r="B15" i="5"/>
  <c r="C15" i="5"/>
  <c r="D15" i="5"/>
  <c r="E15" i="5"/>
  <c r="F15" i="5"/>
  <c r="G15" i="5"/>
  <c r="H15" i="5"/>
  <c r="I15" i="5"/>
  <c r="J15" i="5"/>
  <c r="K15" i="5"/>
  <c r="A16" i="5"/>
  <c r="B16" i="5"/>
  <c r="C16" i="5"/>
  <c r="D16" i="5"/>
  <c r="E16" i="5"/>
  <c r="F16" i="5"/>
  <c r="G16" i="5"/>
  <c r="H16" i="5"/>
  <c r="I16" i="5"/>
  <c r="J16" i="5"/>
  <c r="K16" i="5"/>
  <c r="A17" i="5"/>
  <c r="B17" i="5"/>
  <c r="C17" i="5"/>
  <c r="D17" i="5"/>
  <c r="E17" i="5"/>
  <c r="F17" i="5"/>
  <c r="G17" i="5"/>
  <c r="H17" i="5"/>
  <c r="I17" i="5"/>
  <c r="J17" i="5"/>
  <c r="K17" i="5"/>
  <c r="A18" i="5"/>
  <c r="B18" i="5"/>
  <c r="C18" i="5"/>
  <c r="D18" i="5"/>
  <c r="E18" i="5"/>
  <c r="F18" i="5"/>
  <c r="G18" i="5"/>
  <c r="H18" i="5"/>
  <c r="I18" i="5"/>
  <c r="J18" i="5"/>
  <c r="K18" i="5"/>
  <c r="A19" i="5"/>
  <c r="B19" i="5"/>
  <c r="C19" i="5"/>
  <c r="D19" i="5"/>
  <c r="E19" i="5"/>
  <c r="F19" i="5"/>
  <c r="G19" i="5"/>
  <c r="H19" i="5"/>
  <c r="I19" i="5"/>
  <c r="J19" i="5"/>
  <c r="K19" i="5"/>
  <c r="C24" i="5"/>
  <c r="D24" i="5"/>
  <c r="E24" i="5"/>
  <c r="F24" i="5"/>
  <c r="G24" i="5"/>
  <c r="H24" i="5"/>
  <c r="I24" i="5"/>
  <c r="J24" i="5"/>
  <c r="K24" i="5"/>
  <c r="A25" i="5"/>
  <c r="C25" i="5"/>
  <c r="D25" i="5"/>
  <c r="E25" i="5"/>
  <c r="F25" i="5"/>
  <c r="G25" i="5"/>
  <c r="H25" i="5"/>
  <c r="I25" i="5"/>
  <c r="J25" i="5"/>
  <c r="K25" i="5"/>
  <c r="A26" i="5"/>
  <c r="C26" i="5"/>
  <c r="D26" i="5"/>
  <c r="E26" i="5"/>
  <c r="F26" i="5"/>
  <c r="G26" i="5"/>
  <c r="H26" i="5"/>
  <c r="I26" i="5"/>
  <c r="J26" i="5"/>
  <c r="K26" i="5"/>
  <c r="A27" i="5"/>
  <c r="C27" i="5"/>
  <c r="D27" i="5"/>
  <c r="E27" i="5"/>
  <c r="F27" i="5"/>
  <c r="G27" i="5"/>
  <c r="H27" i="5"/>
  <c r="I27" i="5"/>
  <c r="J27" i="5"/>
  <c r="K27" i="5"/>
  <c r="A28" i="5"/>
  <c r="C28" i="5"/>
  <c r="D28" i="5"/>
  <c r="E28" i="5"/>
  <c r="F28" i="5"/>
  <c r="G28" i="5"/>
  <c r="H28" i="5"/>
  <c r="I28" i="5"/>
  <c r="J28" i="5"/>
  <c r="K28" i="5"/>
  <c r="A29" i="5"/>
  <c r="C29" i="5"/>
  <c r="D29" i="5"/>
  <c r="E29" i="5"/>
  <c r="F29" i="5"/>
  <c r="G29" i="5"/>
  <c r="H29" i="5"/>
  <c r="I29" i="5"/>
  <c r="J29" i="5"/>
  <c r="K29" i="5"/>
  <c r="A30" i="5"/>
  <c r="C30" i="5"/>
  <c r="D30" i="5"/>
  <c r="E30" i="5"/>
  <c r="F30" i="5"/>
  <c r="G30" i="5"/>
  <c r="H30" i="5"/>
  <c r="I30" i="5"/>
  <c r="J30" i="5"/>
  <c r="K30" i="5"/>
  <c r="A31" i="5"/>
  <c r="C31" i="5"/>
  <c r="D31" i="5"/>
  <c r="E31" i="5"/>
  <c r="F31" i="5"/>
  <c r="G31" i="5"/>
  <c r="H31" i="5"/>
  <c r="I31" i="5"/>
  <c r="J31" i="5"/>
  <c r="K31" i="5"/>
  <c r="A32" i="5"/>
  <c r="C32" i="5"/>
  <c r="D32" i="5"/>
  <c r="E32" i="5"/>
  <c r="F32" i="5"/>
  <c r="G32" i="5"/>
  <c r="H32" i="5"/>
  <c r="I32" i="5"/>
  <c r="J32" i="5"/>
  <c r="K32" i="5"/>
  <c r="A33" i="5"/>
  <c r="C33" i="5"/>
  <c r="D33" i="5"/>
  <c r="E33" i="5"/>
  <c r="F33" i="5"/>
  <c r="G33" i="5"/>
  <c r="H33" i="5"/>
  <c r="I33" i="5"/>
  <c r="J33" i="5"/>
  <c r="K33" i="5"/>
  <c r="I34" i="5"/>
  <c r="J34" i="5"/>
  <c r="K34" i="5"/>
  <c r="A39" i="5"/>
  <c r="A40" i="5"/>
  <c r="G40" i="5"/>
  <c r="A41" i="5"/>
  <c r="G41" i="5"/>
  <c r="A42" i="5"/>
  <c r="G42" i="5"/>
  <c r="A43" i="5"/>
  <c r="G43" i="5"/>
  <c r="A44" i="5"/>
  <c r="G44" i="5"/>
  <c r="A45" i="5"/>
  <c r="G45" i="5"/>
  <c r="A46" i="5"/>
  <c r="G46" i="5"/>
  <c r="A47" i="5"/>
  <c r="G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B64" i="5"/>
  <c r="C64" i="5"/>
  <c r="D64" i="5"/>
</calcChain>
</file>

<file path=xl/sharedStrings.xml><?xml version="1.0" encoding="utf-8"?>
<sst xmlns="http://schemas.openxmlformats.org/spreadsheetml/2006/main" count="73" uniqueCount="47">
  <si>
    <t>Successes</t>
  </si>
  <si>
    <t>Trial</t>
  </si>
  <si>
    <t>Proportion</t>
  </si>
  <si>
    <t>Habitat</t>
  </si>
  <si>
    <t>average</t>
  </si>
  <si>
    <t xml:space="preserve">Random Walks </t>
  </si>
  <si>
    <t>Parameters</t>
  </si>
  <si>
    <t>Random landscape</t>
  </si>
  <si>
    <t>Prop Habitat</t>
  </si>
  <si>
    <t>Starting Location</t>
  </si>
  <si>
    <t>Prop Nonhabitat</t>
  </si>
  <si>
    <t>Step</t>
  </si>
  <si>
    <t>Row</t>
  </si>
  <si>
    <t>Column</t>
  </si>
  <si>
    <t>POSITION</t>
  </si>
  <si>
    <t>Value</t>
  </si>
  <si>
    <t>Address</t>
  </si>
  <si>
    <t>Success?</t>
  </si>
  <si>
    <t>DIRECTIONS</t>
  </si>
  <si>
    <t>$F$20</t>
  </si>
  <si>
    <t>Start</t>
  </si>
  <si>
    <t>habitat</t>
  </si>
  <si>
    <t>Nonhabitat mortality factor</t>
  </si>
  <si>
    <t>HABITAT CROSSED</t>
  </si>
  <si>
    <t>Forest</t>
  </si>
  <si>
    <t>Nonforest</t>
  </si>
  <si>
    <t>Safe cross?</t>
  </si>
  <si>
    <t>#Forest</t>
  </si>
  <si>
    <t>#Nonforest</t>
  </si>
  <si>
    <t>With road crossing habitat</t>
  </si>
  <si>
    <t>w/o road</t>
  </si>
  <si>
    <t>with road</t>
  </si>
  <si>
    <t>w/road + tunnels</t>
  </si>
  <si>
    <t>Predicted</t>
  </si>
  <si>
    <t>Prop habitat</t>
  </si>
  <si>
    <t>Prop nonhabitat</t>
  </si>
  <si>
    <t>Starting location</t>
  </si>
  <si>
    <t>Steps to failure</t>
  </si>
  <si>
    <t>Averages</t>
  </si>
  <si>
    <t>Proportion of successes</t>
  </si>
  <si>
    <t>Proportion of habitat</t>
  </si>
  <si>
    <t>Raw</t>
  </si>
  <si>
    <t>Refined</t>
  </si>
  <si>
    <t># of steps to failure</t>
  </si>
  <si>
    <t>Predicted #</t>
  </si>
  <si>
    <t>steps to failure</t>
  </si>
  <si>
    <t>Observed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</si>
</sst>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horizontal="left" vertical="center"/>
    </xf>
    <xf numFmtId="0" fontId="4" fillId="0" borderId="0" xfId="0" applyFont="1"/>
    <xf numFmtId="0" fontId="1" fillId="0" borderId="26" xfId="0" applyFont="1" applyBorder="1" applyAlignment="1">
      <alignment vertical="center"/>
    </xf>
    <xf numFmtId="0" fontId="4" fillId="0" borderId="0" xfId="0" applyFont="1" applyBorder="1"/>
    <xf numFmtId="0" fontId="1" fillId="0" borderId="27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auto="1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Observed and Predicted Proportion of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Successful Crossings, </a:t>
            </a:r>
            <a:r>
              <a:rPr lang="en-US" sz="1000" b="1" i="1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R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 = 0.2</a:t>
            </a:r>
          </a:p>
        </c:rich>
      </c:tx>
      <c:layout>
        <c:manualLayout>
          <c:xMode val="edge"/>
          <c:yMode val="edge"/>
          <c:x val="0.24798639217843108"/>
          <c:y val="3.9605237861600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51227281977813"/>
          <c:y val="0.28713797449660422"/>
          <c:w val="0.58222892076675115"/>
          <c:h val="0.46536154487380688"/>
        </c:manualLayout>
      </c:layout>
      <c:scatterChart>
        <c:scatterStyle val="lineMarker"/>
        <c:varyColors val="0"/>
        <c:ser>
          <c:idx val="0"/>
          <c:order val="0"/>
          <c:tx>
            <c:v>Observed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'Random Walks'!$F$39:$F$49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'Random Walks'!$H$39:$H$49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0.96</c:v>
                </c:pt>
                <c:pt idx="3">
                  <c:v>1</c:v>
                </c:pt>
                <c:pt idx="4">
                  <c:v>0.84</c:v>
                </c:pt>
                <c:pt idx="5">
                  <c:v>0.76</c:v>
                </c:pt>
                <c:pt idx="6">
                  <c:v>0.56000000000000005</c:v>
                </c:pt>
                <c:pt idx="7">
                  <c:v>0.44</c:v>
                </c:pt>
                <c:pt idx="8">
                  <c:v>0.32</c:v>
                </c:pt>
                <c:pt idx="9">
                  <c:v>0.2</c:v>
                </c:pt>
                <c:pt idx="10">
                  <c:v>0.16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A8-1146-AF9E-48D2D775CFDF}"/>
            </c:ext>
          </c:extLst>
        </c:ser>
        <c:ser>
          <c:idx val="1"/>
          <c:order val="1"/>
          <c:tx>
            <c:v>Predicted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'Random Walks'!$F$39:$F$49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'Random Walks'!$I$39:$I$49</c:f>
              <c:numCache>
                <c:formatCode>General</c:formatCode>
                <c:ptCount val="11"/>
                <c:pt idx="0">
                  <c:v>1</c:v>
                </c:pt>
                <c:pt idx="1">
                  <c:v>0.99232689348415526</c:v>
                </c:pt>
                <c:pt idx="2">
                  <c:v>0.94009614536817854</c:v>
                </c:pt>
                <c:pt idx="3">
                  <c:v>0.81067360488712326</c:v>
                </c:pt>
                <c:pt idx="4">
                  <c:v>0.60400071348480089</c:v>
                </c:pt>
                <c:pt idx="5">
                  <c:v>0.36522593066138176</c:v>
                </c:pt>
                <c:pt idx="6">
                  <c:v>0.16476276814089799</c:v>
                </c:pt>
                <c:pt idx="7">
                  <c:v>4.8788884614021692E-2</c:v>
                </c:pt>
                <c:pt idx="8">
                  <c:v>7.5841673602593451E-3</c:v>
                </c:pt>
                <c:pt idx="9">
                  <c:v>3.8835700593062934E-4</c:v>
                </c:pt>
                <c:pt idx="10">
                  <c:v>1.7714700000000027E-6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A8-1146-AF9E-48D2D775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05103"/>
        <c:axId val="1"/>
      </c:scatterChart>
      <c:valAx>
        <c:axId val="64905103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Proportion of forest habitat (</a:t>
                </a:r>
                <a:r>
                  <a:rPr lang="en-US" sz="900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H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28033244333213947"/>
              <c:y val="0.861413923489812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 of successful crossings</a:t>
                </a:r>
              </a:p>
            </c:rich>
          </c:tx>
          <c:layout>
            <c:manualLayout>
              <c:xMode val="edge"/>
              <c:yMode val="edge"/>
              <c:x val="3.5041555416517434E-2"/>
              <c:y val="0.252483391367703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05103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786926179147388"/>
          <c:y val="0.45546023540840674"/>
          <c:w val="0.18329428987101426"/>
          <c:h val="0.1336676777829019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Predicted # of Steps to Death When </a:t>
            </a:r>
            <a:r>
              <a:rPr lang="en-US" sz="1000" b="1" i="1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R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 = 0.2</a:t>
            </a:r>
          </a:p>
        </c:rich>
      </c:tx>
      <c:layout>
        <c:manualLayout>
          <c:xMode val="edge"/>
          <c:yMode val="edge"/>
          <c:x val="0.1876891802479376"/>
          <c:y val="3.80965972485677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6891802479376"/>
          <c:y val="0.21429335952319378"/>
          <c:w val="0.75662200787449851"/>
          <c:h val="0.5476385854481619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'Random Walks'!$F$40:$F$49</c:f>
              <c:numCache>
                <c:formatCode>General</c:formatCode>
                <c:ptCount val="10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</c:v>
                </c:pt>
                <c:pt idx="7">
                  <c:v>0.2</c:v>
                </c:pt>
                <c:pt idx="8">
                  <c:v>0.1</c:v>
                </c:pt>
                <c:pt idx="9">
                  <c:v>0</c:v>
                </c:pt>
              </c:numCache>
            </c:numRef>
          </c:xVal>
          <c:yVal>
            <c:numRef>
              <c:f>'Random Walks'!$J$40:$J$49</c:f>
              <c:numCache>
                <c:formatCode>General</c:formatCode>
                <c:ptCount val="10"/>
                <c:pt idx="0">
                  <c:v>1428.5714285714284</c:v>
                </c:pt>
                <c:pt idx="1">
                  <c:v>178.57142857142856</c:v>
                </c:pt>
                <c:pt idx="2">
                  <c:v>52.910052910052912</c:v>
                </c:pt>
                <c:pt idx="3">
                  <c:v>22.321428571428569</c:v>
                </c:pt>
                <c:pt idx="4">
                  <c:v>11.428571428571429</c:v>
                </c:pt>
                <c:pt idx="5">
                  <c:v>6.6137566137566139</c:v>
                </c:pt>
                <c:pt idx="6">
                  <c:v>4.1649312786339037</c:v>
                </c:pt>
                <c:pt idx="7">
                  <c:v>2.7901785714285712</c:v>
                </c:pt>
                <c:pt idx="8">
                  <c:v>1.9596315892612186</c:v>
                </c:pt>
                <c:pt idx="9">
                  <c:v>1.4285714285714286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AE-F941-B9FE-B33F6A497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94511"/>
        <c:axId val="1"/>
      </c:scatterChart>
      <c:valAx>
        <c:axId val="65994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Proportion of forest habitat (</a:t>
                </a:r>
                <a:r>
                  <a:rPr lang="en-US" sz="900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H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6658043017175312"/>
              <c:y val="0.866697587404917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steps to death</a:t>
                </a:r>
              </a:p>
            </c:rich>
          </c:tx>
          <c:layout>
            <c:manualLayout>
              <c:xMode val="edge"/>
              <c:yMode val="edge"/>
              <c:x val="3.8124364737862328E-2"/>
              <c:y val="0.31429692730068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94511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Influence of a Road on Landscape Crossing Success</a:t>
            </a:r>
          </a:p>
        </c:rich>
      </c:tx>
      <c:layout>
        <c:manualLayout>
          <c:xMode val="edge"/>
          <c:yMode val="edge"/>
          <c:x val="0.1552680771079952"/>
          <c:y val="3.8836168285420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42638872731683"/>
          <c:y val="0.21845344660549082"/>
          <c:w val="0.47106755597171429"/>
          <c:h val="0.538851834960210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'Road across landscape'!$H$36:$H$37</c:f>
              <c:strCache>
                <c:ptCount val="2"/>
                <c:pt idx="0">
                  <c:v>Successes</c:v>
                </c:pt>
                <c:pt idx="1">
                  <c:v>w/o road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'Road across landscape'!$G$38:$G$48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0.70000000000000007</c:v>
                </c:pt>
                <c:pt idx="4">
                  <c:v>0.60000000000000009</c:v>
                </c:pt>
                <c:pt idx="5">
                  <c:v>0.50000000000000011</c:v>
                </c:pt>
                <c:pt idx="6">
                  <c:v>0.40000000000000013</c:v>
                </c:pt>
                <c:pt idx="7">
                  <c:v>0.30000000000000016</c:v>
                </c:pt>
                <c:pt idx="8">
                  <c:v>0.20000000000000015</c:v>
                </c:pt>
                <c:pt idx="9">
                  <c:v>0.10000000000000014</c:v>
                </c:pt>
                <c:pt idx="10">
                  <c:v>0</c:v>
                </c:pt>
              </c:numCache>
            </c:numRef>
          </c:xVal>
          <c:yVal>
            <c:numRef>
              <c:f>'Road across landscape'!$H$38:$H$48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0.84</c:v>
                </c:pt>
                <c:pt idx="4">
                  <c:v>0.8</c:v>
                </c:pt>
                <c:pt idx="5">
                  <c:v>0.48</c:v>
                </c:pt>
                <c:pt idx="6">
                  <c:v>0.2</c:v>
                </c:pt>
                <c:pt idx="7">
                  <c:v>0.12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73-3D42-A6D0-5183D28707AB}"/>
            </c:ext>
          </c:extLst>
        </c:ser>
        <c:ser>
          <c:idx val="1"/>
          <c:order val="1"/>
          <c:tx>
            <c:strRef>
              <c:f>'Road across landscape'!$I$36:$I$37</c:f>
              <c:strCache>
                <c:ptCount val="2"/>
                <c:pt idx="0">
                  <c:v>Successes</c:v>
                </c:pt>
                <c:pt idx="1">
                  <c:v>with road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'Road across landscape'!$G$38:$G$48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0.70000000000000007</c:v>
                </c:pt>
                <c:pt idx="4">
                  <c:v>0.60000000000000009</c:v>
                </c:pt>
                <c:pt idx="5">
                  <c:v>0.50000000000000011</c:v>
                </c:pt>
                <c:pt idx="6">
                  <c:v>0.40000000000000013</c:v>
                </c:pt>
                <c:pt idx="7">
                  <c:v>0.30000000000000016</c:v>
                </c:pt>
                <c:pt idx="8">
                  <c:v>0.20000000000000015</c:v>
                </c:pt>
                <c:pt idx="9">
                  <c:v>0.10000000000000014</c:v>
                </c:pt>
                <c:pt idx="10">
                  <c:v>0</c:v>
                </c:pt>
              </c:numCache>
            </c:numRef>
          </c:xVal>
          <c:yVal>
            <c:numRef>
              <c:f>'Road across landscape'!$I$38:$I$48</c:f>
              <c:numCache>
                <c:formatCode>General</c:formatCode>
                <c:ptCount val="11"/>
                <c:pt idx="0">
                  <c:v>0.44</c:v>
                </c:pt>
                <c:pt idx="1">
                  <c:v>0.36</c:v>
                </c:pt>
                <c:pt idx="2">
                  <c:v>0.48</c:v>
                </c:pt>
                <c:pt idx="3">
                  <c:v>0.48</c:v>
                </c:pt>
                <c:pt idx="4">
                  <c:v>0.44</c:v>
                </c:pt>
                <c:pt idx="5">
                  <c:v>0.2</c:v>
                </c:pt>
                <c:pt idx="6">
                  <c:v>0.24</c:v>
                </c:pt>
                <c:pt idx="7">
                  <c:v>0.16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73-3D42-A6D0-5183D28707AB}"/>
            </c:ext>
          </c:extLst>
        </c:ser>
        <c:ser>
          <c:idx val="2"/>
          <c:order val="2"/>
          <c:tx>
            <c:strRef>
              <c:f>'Road across landscape'!$J$36:$J$37</c:f>
              <c:strCache>
                <c:ptCount val="2"/>
                <c:pt idx="0">
                  <c:v>Successes</c:v>
                </c:pt>
                <c:pt idx="1">
                  <c:v>w/road + tunnels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'Road across landscape'!$G$38:$G$48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0.70000000000000007</c:v>
                </c:pt>
                <c:pt idx="4">
                  <c:v>0.60000000000000009</c:v>
                </c:pt>
                <c:pt idx="5">
                  <c:v>0.50000000000000011</c:v>
                </c:pt>
                <c:pt idx="6">
                  <c:v>0.40000000000000013</c:v>
                </c:pt>
                <c:pt idx="7">
                  <c:v>0.30000000000000016</c:v>
                </c:pt>
                <c:pt idx="8">
                  <c:v>0.20000000000000015</c:v>
                </c:pt>
                <c:pt idx="9">
                  <c:v>0.10000000000000014</c:v>
                </c:pt>
                <c:pt idx="10">
                  <c:v>0</c:v>
                </c:pt>
              </c:numCache>
            </c:numRef>
          </c:xVal>
          <c:yVal>
            <c:numRef>
              <c:f>'Road across landscape'!$J$38:$J$48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0.96</c:v>
                </c:pt>
                <c:pt idx="3">
                  <c:v>0.92</c:v>
                </c:pt>
                <c:pt idx="4">
                  <c:v>0.68</c:v>
                </c:pt>
                <c:pt idx="5">
                  <c:v>0.44</c:v>
                </c:pt>
                <c:pt idx="6">
                  <c:v>0.52</c:v>
                </c:pt>
                <c:pt idx="7">
                  <c:v>0.36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73-3D42-A6D0-5183D2870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1871"/>
        <c:axId val="1"/>
      </c:scatterChart>
      <c:valAx>
        <c:axId val="66591871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 of forest</a:t>
                </a:r>
              </a:p>
            </c:rich>
          </c:tx>
          <c:layout>
            <c:manualLayout>
              <c:xMode val="edge"/>
              <c:yMode val="edge"/>
              <c:x val="0.2868511933012115"/>
              <c:y val="0.86410474435060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successful crossings</a:t>
                </a:r>
              </a:p>
            </c:rich>
          </c:tx>
          <c:layout>
            <c:manualLayout>
              <c:xMode val="edge"/>
              <c:yMode val="edge"/>
              <c:x val="3.4211610210236235E-2"/>
              <c:y val="0.25243509385523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91871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160054188086039"/>
          <c:y val="0.31068934628336475"/>
          <c:w val="0.30000950492053313"/>
          <c:h val="0.354380035604462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254000</xdr:colOff>
      <xdr:row>50</xdr:row>
      <xdr:rowOff>127000</xdr:rowOff>
    </xdr:from>
    <xdr:to>
      <xdr:col>15</xdr:col>
      <xdr:colOff>647700</xdr:colOff>
      <xdr:row>64</xdr:row>
      <xdr:rowOff>25400</xdr:rowOff>
    </xdr:to>
    <xdr:graphicFrame macro="">
      <xdr:nvGraphicFramePr>
        <xdr:cNvPr id="1034" name="Chart 10">
          <a:extLst>
            <a:ext uri="{FF2B5EF4-FFF2-40B4-BE49-F238E27FC236}">
              <a16:creationId xmlns:a16="http://schemas.microsoft.com/office/drawing/2014/main" id="{65247BAF-CD40-F74A-8B87-1A6196F05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266700</xdr:colOff>
      <xdr:row>36</xdr:row>
      <xdr:rowOff>50800</xdr:rowOff>
    </xdr:from>
    <xdr:to>
      <xdr:col>15</xdr:col>
      <xdr:colOff>279400</xdr:colOff>
      <xdr:row>50</xdr:row>
      <xdr:rowOff>50800</xdr:rowOff>
    </xdr:to>
    <xdr:graphicFrame macro="">
      <xdr:nvGraphicFramePr>
        <xdr:cNvPr id="1035" name="Chart 11">
          <a:extLst>
            <a:ext uri="{FF2B5EF4-FFF2-40B4-BE49-F238E27FC236}">
              <a16:creationId xmlns:a16="http://schemas.microsoft.com/office/drawing/2014/main" id="{722EE81E-BEF3-6A4E-B65C-2C6A902A7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393700</xdr:colOff>
      <xdr:row>48</xdr:row>
      <xdr:rowOff>76200</xdr:rowOff>
    </xdr:from>
    <xdr:to>
      <xdr:col>11</xdr:col>
      <xdr:colOff>419100</xdr:colOff>
      <xdr:row>62</xdr:row>
      <xdr:rowOff>25400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F406D0B3-05F9-4D4D-8B77-B828953E0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7"/>
  <sheetViews>
    <sheetView tabSelected="1" workbookViewId="0">
      <selection activeCell="G4" sqref="G4"/>
    </sheetView>
  </sheetViews>
  <sheetFormatPr baseColWidth="10" defaultColWidth="9.1640625" defaultRowHeight="15" customHeight="1" x14ac:dyDescent="0.15"/>
  <cols>
    <col min="1" max="1" width="6.6640625" style="2" customWidth="1"/>
    <col min="2" max="2" width="7.6640625" style="2" customWidth="1"/>
    <col min="3" max="3" width="8.5" style="2" customWidth="1"/>
    <col min="4" max="4" width="11.1640625" style="2" customWidth="1"/>
    <col min="5" max="5" width="6" style="2" customWidth="1"/>
    <col min="6" max="6" width="12.6640625" style="2" customWidth="1"/>
    <col min="7" max="7" width="14.6640625" style="2" customWidth="1"/>
    <col min="8" max="8" width="10.33203125" style="2" customWidth="1"/>
    <col min="9" max="9" width="12.33203125" style="2" customWidth="1"/>
    <col min="10" max="10" width="14.6640625" style="2" customWidth="1"/>
    <col min="11" max="11" width="11.6640625" style="2" customWidth="1"/>
    <col min="12" max="12" width="12" style="2" customWidth="1"/>
    <col min="13" max="13" width="14.6640625" style="2" customWidth="1"/>
    <col min="14" max="16384" width="9.1640625" style="2"/>
  </cols>
  <sheetData>
    <row r="1" spans="1:11" ht="15" customHeight="1" x14ac:dyDescent="0.15">
      <c r="A1" s="1" t="s">
        <v>5</v>
      </c>
    </row>
    <row r="2" spans="1:11" ht="15" customHeight="1" x14ac:dyDescent="0.15">
      <c r="A2" s="1"/>
    </row>
    <row r="3" spans="1:11" ht="15" customHeight="1" thickBot="1" x14ac:dyDescent="0.2">
      <c r="A3" s="19" t="s">
        <v>6</v>
      </c>
    </row>
    <row r="4" spans="1:11" ht="15" customHeight="1" x14ac:dyDescent="0.15">
      <c r="A4" s="3" t="s">
        <v>34</v>
      </c>
      <c r="B4" s="4"/>
      <c r="C4" s="61">
        <v>0.5</v>
      </c>
      <c r="D4" s="5"/>
      <c r="E4" s="6"/>
      <c r="F4" s="48" t="s">
        <v>22</v>
      </c>
      <c r="G4" s="63">
        <v>0.2</v>
      </c>
    </row>
    <row r="5" spans="1:11" ht="15" customHeight="1" thickBot="1" x14ac:dyDescent="0.2">
      <c r="A5" s="7" t="s">
        <v>35</v>
      </c>
      <c r="B5" s="8"/>
      <c r="C5" s="62">
        <f>1-C4</f>
        <v>0.5</v>
      </c>
      <c r="D5" s="9"/>
      <c r="E5" s="10" t="s">
        <v>36</v>
      </c>
      <c r="F5" s="8"/>
      <c r="G5" s="64" t="s">
        <v>19</v>
      </c>
    </row>
    <row r="8" spans="1:11" ht="15" customHeight="1" thickBot="1" x14ac:dyDescent="0.2">
      <c r="A8" s="19" t="s">
        <v>7</v>
      </c>
    </row>
    <row r="9" spans="1:11" ht="15" customHeight="1" thickBot="1" x14ac:dyDescent="0.2">
      <c r="A9" s="24">
        <f t="shared" ref="A9:K19" ca="1" si="0">RAND()</f>
        <v>0.19574856103583937</v>
      </c>
      <c r="B9" s="24">
        <f t="shared" ca="1" si="0"/>
        <v>0.1615515187133747</v>
      </c>
      <c r="C9" s="24">
        <f t="shared" ca="1" si="0"/>
        <v>0.44481216844086813</v>
      </c>
      <c r="D9" s="24">
        <f t="shared" ca="1" si="0"/>
        <v>0.7116332577658806</v>
      </c>
      <c r="E9" s="24">
        <f t="shared" ca="1" si="0"/>
        <v>0.80879228405290626</v>
      </c>
      <c r="F9" s="24">
        <f t="shared" ca="1" si="0"/>
        <v>0.92021907334255548</v>
      </c>
      <c r="G9" s="24">
        <f t="shared" ca="1" si="0"/>
        <v>0.85133627272376078</v>
      </c>
      <c r="H9" s="24">
        <f t="shared" ca="1" si="0"/>
        <v>0.18486142005460593</v>
      </c>
      <c r="I9" s="24">
        <f t="shared" ca="1" si="0"/>
        <v>0.73533335628483276</v>
      </c>
      <c r="J9" s="24">
        <f t="shared" ca="1" si="0"/>
        <v>0.68284629723739343</v>
      </c>
      <c r="K9" s="24">
        <f t="shared" ca="1" si="0"/>
        <v>0.36034868359240768</v>
      </c>
    </row>
    <row r="10" spans="1:11" ht="15" customHeight="1" thickBot="1" x14ac:dyDescent="0.2">
      <c r="A10" s="24">
        <f t="shared" ca="1" si="0"/>
        <v>0.68634965983837937</v>
      </c>
      <c r="B10" s="24">
        <f t="shared" ca="1" si="0"/>
        <v>0.88376693031868836</v>
      </c>
      <c r="C10" s="24">
        <f t="shared" ca="1" si="0"/>
        <v>0.27183689384004772</v>
      </c>
      <c r="D10" s="24">
        <f t="shared" ca="1" si="0"/>
        <v>0.29399250989455883</v>
      </c>
      <c r="E10" s="24">
        <f t="shared" ca="1" si="0"/>
        <v>0.51176667446225843</v>
      </c>
      <c r="F10" s="24">
        <f t="shared" ca="1" si="0"/>
        <v>0.75319037425006563</v>
      </c>
      <c r="G10" s="24">
        <f t="shared" ca="1" si="0"/>
        <v>0.38317440289888949</v>
      </c>
      <c r="H10" s="24">
        <f t="shared" ca="1" si="0"/>
        <v>0.54307523300827309</v>
      </c>
      <c r="I10" s="24">
        <f t="shared" ca="1" si="0"/>
        <v>0.36713786999366071</v>
      </c>
      <c r="J10" s="24">
        <f t="shared" ca="1" si="0"/>
        <v>0.87234820774188049</v>
      </c>
      <c r="K10" s="24">
        <f t="shared" ca="1" si="0"/>
        <v>0.92146140310867719</v>
      </c>
    </row>
    <row r="11" spans="1:11" ht="15" customHeight="1" thickBot="1" x14ac:dyDescent="0.2">
      <c r="A11" s="24">
        <f t="shared" ca="1" si="0"/>
        <v>0.94571561067433341</v>
      </c>
      <c r="B11" s="24">
        <f t="shared" ca="1" si="0"/>
        <v>8.3782959802414902E-2</v>
      </c>
      <c r="C11" s="24">
        <f t="shared" ca="1" si="0"/>
        <v>4.377521951675728E-2</v>
      </c>
      <c r="D11" s="24">
        <f t="shared" ca="1" si="0"/>
        <v>0.12775787407324646</v>
      </c>
      <c r="E11" s="24">
        <f t="shared" ca="1" si="0"/>
        <v>0.92140827335346343</v>
      </c>
      <c r="F11" s="24">
        <f t="shared" ca="1" si="0"/>
        <v>0.36197960436429799</v>
      </c>
      <c r="G11" s="24">
        <f t="shared" ca="1" si="0"/>
        <v>0.21302146177056991</v>
      </c>
      <c r="H11" s="24">
        <f t="shared" ca="1" si="0"/>
        <v>0.29510304876707361</v>
      </c>
      <c r="I11" s="24">
        <f t="shared" ca="1" si="0"/>
        <v>0.41836894142988235</v>
      </c>
      <c r="J11" s="24">
        <f t="shared" ca="1" si="0"/>
        <v>1.2700782874521366E-2</v>
      </c>
      <c r="K11" s="24">
        <f t="shared" ca="1" si="0"/>
        <v>0.28845050971996766</v>
      </c>
    </row>
    <row r="12" spans="1:11" ht="15" customHeight="1" thickBot="1" x14ac:dyDescent="0.2">
      <c r="A12" s="24">
        <f t="shared" ca="1" si="0"/>
        <v>0.27575316641919345</v>
      </c>
      <c r="B12" s="24">
        <f t="shared" ca="1" si="0"/>
        <v>0.73954428532394045</v>
      </c>
      <c r="C12" s="24">
        <f t="shared" ca="1" si="0"/>
        <v>0.33398011853113907</v>
      </c>
      <c r="D12" s="24">
        <f t="shared" ca="1" si="0"/>
        <v>0.69006441840123522</v>
      </c>
      <c r="E12" s="24">
        <f t="shared" ca="1" si="0"/>
        <v>0.81967544923461411</v>
      </c>
      <c r="F12" s="24">
        <f t="shared" ca="1" si="0"/>
        <v>0.80220608536751747</v>
      </c>
      <c r="G12" s="24">
        <f t="shared" ca="1" si="0"/>
        <v>0.67729139438911279</v>
      </c>
      <c r="H12" s="24">
        <f t="shared" ca="1" si="0"/>
        <v>0.89011129547669654</v>
      </c>
      <c r="I12" s="24">
        <f t="shared" ca="1" si="0"/>
        <v>0.99435987663672076</v>
      </c>
      <c r="J12" s="24">
        <f t="shared" ca="1" si="0"/>
        <v>0.2439139331451381</v>
      </c>
      <c r="K12" s="24">
        <f t="shared" ca="1" si="0"/>
        <v>0.23007109431680317</v>
      </c>
    </row>
    <row r="13" spans="1:11" ht="15" customHeight="1" thickBot="1" x14ac:dyDescent="0.2">
      <c r="A13" s="24">
        <f t="shared" ca="1" si="0"/>
        <v>0.59490794003516623</v>
      </c>
      <c r="B13" s="24">
        <f t="shared" ca="1" si="0"/>
        <v>0.61250214651665158</v>
      </c>
      <c r="C13" s="24">
        <f t="shared" ca="1" si="0"/>
        <v>0.24258234142618029</v>
      </c>
      <c r="D13" s="24">
        <f t="shared" ca="1" si="0"/>
        <v>0.64530594628669746</v>
      </c>
      <c r="E13" s="24">
        <f t="shared" ca="1" si="0"/>
        <v>0.50630628031221736</v>
      </c>
      <c r="F13" s="24">
        <f t="shared" ca="1" si="0"/>
        <v>0.34951062283346079</v>
      </c>
      <c r="G13" s="24">
        <f t="shared" ca="1" si="0"/>
        <v>0.67747284576089606</v>
      </c>
      <c r="H13" s="24">
        <f t="shared" ca="1" si="0"/>
        <v>0.67214521776019076</v>
      </c>
      <c r="I13" s="24">
        <f t="shared" ca="1" si="0"/>
        <v>0.75515384741845204</v>
      </c>
      <c r="J13" s="24">
        <f t="shared" ca="1" si="0"/>
        <v>0.57726249661748419</v>
      </c>
      <c r="K13" s="24">
        <f t="shared" ca="1" si="0"/>
        <v>0.7610254816557811</v>
      </c>
    </row>
    <row r="14" spans="1:11" ht="15" customHeight="1" thickBot="1" x14ac:dyDescent="0.2">
      <c r="A14" s="24">
        <f t="shared" ca="1" si="0"/>
        <v>0.9145733022981748</v>
      </c>
      <c r="B14" s="24">
        <f t="shared" ca="1" si="0"/>
        <v>0.18597557742040127</v>
      </c>
      <c r="C14" s="24">
        <f t="shared" ca="1" si="0"/>
        <v>0.99969195077664397</v>
      </c>
      <c r="D14" s="24">
        <f t="shared" ca="1" si="0"/>
        <v>0.73557594889775513</v>
      </c>
      <c r="E14" s="24">
        <f t="shared" ca="1" si="0"/>
        <v>0.85022410341510501</v>
      </c>
      <c r="F14" s="24">
        <f t="shared" ca="1" si="0"/>
        <v>0.22712950790178343</v>
      </c>
      <c r="G14" s="24">
        <f t="shared" ca="1" si="0"/>
        <v>0.55953668801405154</v>
      </c>
      <c r="H14" s="24">
        <f t="shared" ca="1" si="0"/>
        <v>0.42113998600019364</v>
      </c>
      <c r="I14" s="24">
        <f t="shared" ca="1" si="0"/>
        <v>0.26224663974634943</v>
      </c>
      <c r="J14" s="24">
        <f t="shared" ca="1" si="0"/>
        <v>0.30272112485310654</v>
      </c>
      <c r="K14" s="24">
        <f t="shared" ca="1" si="0"/>
        <v>0.2354941823593093</v>
      </c>
    </row>
    <row r="15" spans="1:11" ht="15" customHeight="1" thickBot="1" x14ac:dyDescent="0.2">
      <c r="A15" s="24">
        <f t="shared" ca="1" si="0"/>
        <v>0.23572887037466206</v>
      </c>
      <c r="B15" s="24">
        <f t="shared" ca="1" si="0"/>
        <v>0.57207496280297465</v>
      </c>
      <c r="C15" s="24">
        <f t="shared" ca="1" si="0"/>
        <v>0.23478736876372541</v>
      </c>
      <c r="D15" s="24">
        <f t="shared" ca="1" si="0"/>
        <v>0.87833645304606223</v>
      </c>
      <c r="E15" s="24">
        <f t="shared" ca="1" si="0"/>
        <v>0.26501038687028267</v>
      </c>
      <c r="F15" s="24">
        <f t="shared" ca="1" si="0"/>
        <v>0.38720266802043501</v>
      </c>
      <c r="G15" s="24">
        <f t="shared" ca="1" si="0"/>
        <v>0.64433195077135452</v>
      </c>
      <c r="H15" s="24">
        <f t="shared" ca="1" si="0"/>
        <v>0.19541552547276453</v>
      </c>
      <c r="I15" s="24">
        <f t="shared" ca="1" si="0"/>
        <v>0.92872962869227882</v>
      </c>
      <c r="J15" s="24">
        <f t="shared" ca="1" si="0"/>
        <v>0.35363236537712694</v>
      </c>
      <c r="K15" s="24">
        <f t="shared" ca="1" si="0"/>
        <v>5.8075628547276548E-2</v>
      </c>
    </row>
    <row r="16" spans="1:11" ht="15" customHeight="1" thickBot="1" x14ac:dyDescent="0.2">
      <c r="A16" s="24">
        <f t="shared" ca="1" si="0"/>
        <v>0.30456294955607555</v>
      </c>
      <c r="B16" s="24">
        <f t="shared" ca="1" si="0"/>
        <v>0.6579449329784981</v>
      </c>
      <c r="C16" s="24">
        <f t="shared" ca="1" si="0"/>
        <v>0.40054980267901175</v>
      </c>
      <c r="D16" s="24">
        <f t="shared" ca="1" si="0"/>
        <v>0.30070147874989095</v>
      </c>
      <c r="E16" s="24">
        <f t="shared" ca="1" si="0"/>
        <v>0.44212293803876895</v>
      </c>
      <c r="F16" s="24">
        <f t="shared" ca="1" si="0"/>
        <v>1.326044149659289E-2</v>
      </c>
      <c r="G16" s="24">
        <f t="shared" ca="1" si="0"/>
        <v>0.91007045447932966</v>
      </c>
      <c r="H16" s="24">
        <f t="shared" ca="1" si="0"/>
        <v>8.4911186651575932E-2</v>
      </c>
      <c r="I16" s="24">
        <f t="shared" ca="1" si="0"/>
        <v>0.12409110512722527</v>
      </c>
      <c r="J16" s="24">
        <f t="shared" ca="1" si="0"/>
        <v>1.0939110574358146E-2</v>
      </c>
      <c r="K16" s="24">
        <f t="shared" ca="1" si="0"/>
        <v>0.88851378182982232</v>
      </c>
    </row>
    <row r="17" spans="1:12" ht="15" customHeight="1" thickBot="1" x14ac:dyDescent="0.2">
      <c r="A17" s="24">
        <f t="shared" ca="1" si="0"/>
        <v>0.32405459021793925</v>
      </c>
      <c r="B17" s="24">
        <f t="shared" ca="1" si="0"/>
        <v>0.30517835068504784</v>
      </c>
      <c r="C17" s="24">
        <f t="shared" ca="1" si="0"/>
        <v>0.51694059507042578</v>
      </c>
      <c r="D17" s="24">
        <f t="shared" ca="1" si="0"/>
        <v>0.2028713509872393</v>
      </c>
      <c r="E17" s="24">
        <f t="shared" ca="1" si="0"/>
        <v>0.7693964874115764</v>
      </c>
      <c r="F17" s="24">
        <f t="shared" ca="1" si="0"/>
        <v>0.45422986909184271</v>
      </c>
      <c r="G17" s="24">
        <f t="shared" ca="1" si="0"/>
        <v>0.81616523921564799</v>
      </c>
      <c r="H17" s="24">
        <f t="shared" ca="1" si="0"/>
        <v>0.77014133687887298</v>
      </c>
      <c r="I17" s="24">
        <f t="shared" ca="1" si="0"/>
        <v>0.61086504567712763</v>
      </c>
      <c r="J17" s="24">
        <f t="shared" ca="1" si="0"/>
        <v>0.36790907785482596</v>
      </c>
      <c r="K17" s="24">
        <f t="shared" ca="1" si="0"/>
        <v>0.44638061224576342</v>
      </c>
    </row>
    <row r="18" spans="1:12" ht="15" customHeight="1" thickBot="1" x14ac:dyDescent="0.2">
      <c r="A18" s="24">
        <f t="shared" ca="1" si="0"/>
        <v>0.75145753038140817</v>
      </c>
      <c r="B18" s="24">
        <f t="shared" ca="1" si="0"/>
        <v>0.11531986564254337</v>
      </c>
      <c r="C18" s="24">
        <f t="shared" ca="1" si="0"/>
        <v>0.76772747541846864</v>
      </c>
      <c r="D18" s="24">
        <f t="shared" ca="1" si="0"/>
        <v>0.95617603484769531</v>
      </c>
      <c r="E18" s="24">
        <f t="shared" ca="1" si="0"/>
        <v>9.8436498221652347E-2</v>
      </c>
      <c r="F18" s="24">
        <f t="shared" ca="1" si="0"/>
        <v>0.14966776392406289</v>
      </c>
      <c r="G18" s="24">
        <f t="shared" ca="1" si="0"/>
        <v>0.953275996470347</v>
      </c>
      <c r="H18" s="24">
        <f t="shared" ca="1" si="0"/>
        <v>0.33488833527786621</v>
      </c>
      <c r="I18" s="24">
        <f t="shared" ca="1" si="0"/>
        <v>6.2863084780524936E-2</v>
      </c>
      <c r="J18" s="24">
        <f t="shared" ca="1" si="0"/>
        <v>0.5896826295353963</v>
      </c>
      <c r="K18" s="24">
        <f t="shared" ca="1" si="0"/>
        <v>0.48443166712702812</v>
      </c>
    </row>
    <row r="19" spans="1:12" ht="15" customHeight="1" thickBot="1" x14ac:dyDescent="0.2">
      <c r="A19" s="24">
        <f t="shared" ca="1" si="0"/>
        <v>0.27573287580961292</v>
      </c>
      <c r="B19" s="24">
        <f t="shared" ca="1" si="0"/>
        <v>0.81472985454317115</v>
      </c>
      <c r="C19" s="24">
        <f t="shared" ca="1" si="0"/>
        <v>0.67322846848386675</v>
      </c>
      <c r="D19" s="24">
        <f t="shared" ca="1" si="0"/>
        <v>0.98811598005533963</v>
      </c>
      <c r="E19" s="24">
        <f t="shared" ca="1" si="0"/>
        <v>6.7583947560988733E-2</v>
      </c>
      <c r="F19" s="24">
        <f t="shared" ca="1" si="0"/>
        <v>8.4339432628387279E-2</v>
      </c>
      <c r="G19" s="24">
        <f t="shared" ca="1" si="0"/>
        <v>0.50889484339146329</v>
      </c>
      <c r="H19" s="24">
        <f t="shared" ca="1" si="0"/>
        <v>0.49836712349047296</v>
      </c>
      <c r="I19" s="24">
        <f t="shared" ca="1" si="0"/>
        <v>0.67484679993496943</v>
      </c>
      <c r="J19" s="24">
        <f t="shared" ca="1" si="0"/>
        <v>0.88174916133479542</v>
      </c>
      <c r="K19" s="24">
        <f t="shared" ca="1" si="0"/>
        <v>0.86984046902579149</v>
      </c>
    </row>
    <row r="20" spans="1:12" ht="15" customHeight="1" thickBot="1" x14ac:dyDescent="0.2">
      <c r="F20" s="65" t="s">
        <v>20</v>
      </c>
    </row>
    <row r="21" spans="1:12" ht="15" customHeight="1" thickBot="1" x14ac:dyDescent="0.2">
      <c r="K21" s="55"/>
    </row>
    <row r="22" spans="1:12" ht="15" customHeight="1" x14ac:dyDescent="0.15">
      <c r="A22" s="67" t="s">
        <v>18</v>
      </c>
      <c r="B22" s="68"/>
      <c r="C22" s="69"/>
      <c r="D22" s="67" t="s">
        <v>14</v>
      </c>
      <c r="E22" s="68"/>
      <c r="F22" s="68"/>
      <c r="G22" s="69"/>
      <c r="H22" s="67" t="s">
        <v>23</v>
      </c>
      <c r="I22" s="68"/>
      <c r="J22" s="69"/>
      <c r="K22" s="54"/>
      <c r="L22" s="15"/>
    </row>
    <row r="23" spans="1:12" ht="15" customHeight="1" x14ac:dyDescent="0.15">
      <c r="A23" s="23" t="s">
        <v>11</v>
      </c>
      <c r="B23" s="33" t="s">
        <v>12</v>
      </c>
      <c r="C23" s="34" t="s">
        <v>13</v>
      </c>
      <c r="D23" s="23" t="s">
        <v>15</v>
      </c>
      <c r="E23" s="33" t="s">
        <v>12</v>
      </c>
      <c r="F23" s="33" t="s">
        <v>13</v>
      </c>
      <c r="G23" s="34" t="s">
        <v>16</v>
      </c>
      <c r="H23" s="23" t="s">
        <v>3</v>
      </c>
      <c r="I23" s="33" t="s">
        <v>26</v>
      </c>
      <c r="J23" s="34" t="s">
        <v>37</v>
      </c>
      <c r="K23" s="54"/>
    </row>
    <row r="24" spans="1:12" ht="15" customHeight="1" x14ac:dyDescent="0.15">
      <c r="A24" s="35">
        <v>1</v>
      </c>
      <c r="B24" s="36">
        <v>-1</v>
      </c>
      <c r="C24" s="37">
        <f ca="1">IF(OFFSET(INDIRECT($G$5),-1,0)&lt;$C$4,0,IF(OFFSET(INDIRECT(G5),-1,1)&lt;$C$4,1,IF(OFFSET(INDIRECT(G5),-1,-1)&lt;$C$4,-1,0)))</f>
        <v>0</v>
      </c>
      <c r="D24" s="11">
        <f ca="1">OFFSET(INDIRECT(G5),B24,C24)</f>
        <v>8.4339432628387279E-2</v>
      </c>
      <c r="E24" s="36">
        <f ca="1">ROW(OFFSET(INDIRECT(G5),B24,C24))</f>
        <v>19</v>
      </c>
      <c r="F24" s="36">
        <f ca="1">COLUMN(OFFSET(INDIRECT(G5),B24,C24))</f>
        <v>6</v>
      </c>
      <c r="G24" s="37" t="str">
        <f ca="1">ADDRESS(E24,F24)</f>
        <v>$F$19</v>
      </c>
      <c r="H24" s="35" t="str">
        <f ca="1">IF(D24&lt;$C$4,"forest","nonforest")</f>
        <v>forest</v>
      </c>
      <c r="I24" s="36">
        <f ca="1">IF(H24="forest",1,IF(RAND()&gt;$G$4,1,0))</f>
        <v>1</v>
      </c>
      <c r="J24" s="66">
        <f ca="1">MATCH(0,I24:I35,0)</f>
        <v>8</v>
      </c>
      <c r="K24" s="55"/>
    </row>
    <row r="25" spans="1:12" ht="15" customHeight="1" x14ac:dyDescent="0.15">
      <c r="A25" s="35">
        <f>1+A24</f>
        <v>2</v>
      </c>
      <c r="B25" s="36">
        <v>-1</v>
      </c>
      <c r="C25" s="37">
        <f ca="1">IF(OFFSET(INDIRECT(G24),-1,0)&lt;$C$4,0,IF(OFFSET(INDIRECT(G24),-1,1)&lt;$C$4,1,IF(OFFSET(INDIRECT(G24),-1,-1)&lt;$C$4,-1,0)))</f>
        <v>0</v>
      </c>
      <c r="D25" s="11">
        <f ca="1">OFFSET(INDIRECT(G24),B25,C25)</f>
        <v>0.14966776392406289</v>
      </c>
      <c r="E25" s="36">
        <f ca="1">ROW(OFFSET(INDIRECT(G24),B25,C25))</f>
        <v>18</v>
      </c>
      <c r="F25" s="36">
        <f ca="1">COLUMN(OFFSET(INDIRECT(G24),B25,C25))</f>
        <v>6</v>
      </c>
      <c r="G25" s="37" t="str">
        <f ca="1">ADDRESS(E25,F25)</f>
        <v>$F$18</v>
      </c>
      <c r="H25" s="35" t="str">
        <f t="shared" ref="H25:H35" ca="1" si="1">IF(D25&lt;$C$4,"forest","nonforest")</f>
        <v>forest</v>
      </c>
      <c r="I25" s="36">
        <f ca="1">I24*IF(H25="forest",1,IF(RAND()&gt;$G$4,1,0))</f>
        <v>1</v>
      </c>
      <c r="J25" s="56"/>
      <c r="K25" s="55"/>
    </row>
    <row r="26" spans="1:12" ht="15" customHeight="1" x14ac:dyDescent="0.15">
      <c r="A26" s="35">
        <f t="shared" ref="A26:A32" si="2">1+A25</f>
        <v>3</v>
      </c>
      <c r="B26" s="36">
        <v>-1</v>
      </c>
      <c r="C26" s="37">
        <f t="shared" ref="C26:C35" ca="1" si="3">IF(OFFSET(INDIRECT(G25),-1,0)&lt;$C$4,0,IF(OFFSET(INDIRECT(G25),-1,1)&lt;$C$4,1,IF(OFFSET(INDIRECT(G25),-1,-1)&lt;$C$4,-1,0)))</f>
        <v>0</v>
      </c>
      <c r="D26" s="11">
        <f t="shared" ref="D26:D35" ca="1" si="4">OFFSET(INDIRECT(G25),B26,C26)</f>
        <v>0.45422986909184271</v>
      </c>
      <c r="E26" s="36">
        <f t="shared" ref="E26:E35" ca="1" si="5">ROW(OFFSET(INDIRECT(G25),B26,C26))</f>
        <v>17</v>
      </c>
      <c r="F26" s="36">
        <f t="shared" ref="F26:F35" ca="1" si="6">COLUMN(OFFSET(INDIRECT(G25),B26,C26))</f>
        <v>6</v>
      </c>
      <c r="G26" s="37" t="str">
        <f t="shared" ref="G26:G35" ca="1" si="7">ADDRESS(E26,F26)</f>
        <v>$F$17</v>
      </c>
      <c r="H26" s="35" t="str">
        <f t="shared" ca="1" si="1"/>
        <v>forest</v>
      </c>
      <c r="I26" s="36">
        <f t="shared" ref="I26:I35" ca="1" si="8">I25*IF(H26="forest",1,IF(RAND()&gt;$G$4,1,0))</f>
        <v>1</v>
      </c>
      <c r="J26" s="56"/>
      <c r="K26" s="55"/>
    </row>
    <row r="27" spans="1:12" ht="15" customHeight="1" x14ac:dyDescent="0.15">
      <c r="A27" s="35">
        <f t="shared" si="2"/>
        <v>4</v>
      </c>
      <c r="B27" s="36">
        <v>-1</v>
      </c>
      <c r="C27" s="37">
        <f t="shared" ca="1" si="3"/>
        <v>0</v>
      </c>
      <c r="D27" s="11">
        <f t="shared" ca="1" si="4"/>
        <v>1.326044149659289E-2</v>
      </c>
      <c r="E27" s="36">
        <f t="shared" ca="1" si="5"/>
        <v>16</v>
      </c>
      <c r="F27" s="36">
        <f t="shared" ca="1" si="6"/>
        <v>6</v>
      </c>
      <c r="G27" s="37" t="str">
        <f t="shared" ca="1" si="7"/>
        <v>$F$16</v>
      </c>
      <c r="H27" s="35" t="str">
        <f t="shared" ca="1" si="1"/>
        <v>forest</v>
      </c>
      <c r="I27" s="36">
        <f t="shared" ca="1" si="8"/>
        <v>1</v>
      </c>
      <c r="J27" s="12"/>
      <c r="K27" s="55"/>
    </row>
    <row r="28" spans="1:12" ht="15" customHeight="1" x14ac:dyDescent="0.15">
      <c r="A28" s="35">
        <f t="shared" si="2"/>
        <v>5</v>
      </c>
      <c r="B28" s="36">
        <v>-1</v>
      </c>
      <c r="C28" s="37">
        <f t="shared" ca="1" si="3"/>
        <v>0</v>
      </c>
      <c r="D28" s="11">
        <f t="shared" ca="1" si="4"/>
        <v>0.38720266802043501</v>
      </c>
      <c r="E28" s="36">
        <f t="shared" ca="1" si="5"/>
        <v>15</v>
      </c>
      <c r="F28" s="36">
        <f t="shared" ca="1" si="6"/>
        <v>6</v>
      </c>
      <c r="G28" s="37" t="str">
        <f t="shared" ca="1" si="7"/>
        <v>$F$15</v>
      </c>
      <c r="H28" s="35" t="str">
        <f t="shared" ca="1" si="1"/>
        <v>forest</v>
      </c>
      <c r="I28" s="36">
        <f t="shared" ca="1" si="8"/>
        <v>1</v>
      </c>
      <c r="J28" s="12"/>
      <c r="K28" s="55"/>
    </row>
    <row r="29" spans="1:12" ht="15" customHeight="1" x14ac:dyDescent="0.15">
      <c r="A29" s="35">
        <f t="shared" si="2"/>
        <v>6</v>
      </c>
      <c r="B29" s="36">
        <v>-1</v>
      </c>
      <c r="C29" s="37">
        <f t="shared" ca="1" si="3"/>
        <v>0</v>
      </c>
      <c r="D29" s="11">
        <f t="shared" ca="1" si="4"/>
        <v>0.22712950790178343</v>
      </c>
      <c r="E29" s="36">
        <f t="shared" ca="1" si="5"/>
        <v>14</v>
      </c>
      <c r="F29" s="36">
        <f t="shared" ca="1" si="6"/>
        <v>6</v>
      </c>
      <c r="G29" s="37" t="str">
        <f t="shared" ca="1" si="7"/>
        <v>$F$14</v>
      </c>
      <c r="H29" s="35" t="str">
        <f t="shared" ca="1" si="1"/>
        <v>forest</v>
      </c>
      <c r="I29" s="36">
        <f t="shared" ca="1" si="8"/>
        <v>1</v>
      </c>
      <c r="J29" s="12"/>
      <c r="K29" s="55"/>
    </row>
    <row r="30" spans="1:12" ht="15" customHeight="1" x14ac:dyDescent="0.15">
      <c r="A30" s="35">
        <f t="shared" si="2"/>
        <v>7</v>
      </c>
      <c r="B30" s="36">
        <v>-1</v>
      </c>
      <c r="C30" s="37">
        <f t="shared" ca="1" si="3"/>
        <v>0</v>
      </c>
      <c r="D30" s="11">
        <f t="shared" ca="1" si="4"/>
        <v>0.34951062283346079</v>
      </c>
      <c r="E30" s="36">
        <f t="shared" ca="1" si="5"/>
        <v>13</v>
      </c>
      <c r="F30" s="36">
        <f t="shared" ca="1" si="6"/>
        <v>6</v>
      </c>
      <c r="G30" s="37" t="str">
        <f t="shared" ca="1" si="7"/>
        <v>$F$13</v>
      </c>
      <c r="H30" s="35" t="str">
        <f t="shared" ca="1" si="1"/>
        <v>forest</v>
      </c>
      <c r="I30" s="36">
        <f t="shared" ca="1" si="8"/>
        <v>1</v>
      </c>
      <c r="J30" s="12"/>
      <c r="K30" s="55"/>
    </row>
    <row r="31" spans="1:12" ht="15" customHeight="1" x14ac:dyDescent="0.15">
      <c r="A31" s="35">
        <f t="shared" si="2"/>
        <v>8</v>
      </c>
      <c r="B31" s="36">
        <v>-1</v>
      </c>
      <c r="C31" s="37">
        <f t="shared" ca="1" si="3"/>
        <v>0</v>
      </c>
      <c r="D31" s="11">
        <f t="shared" ca="1" si="4"/>
        <v>0.80220608536751747</v>
      </c>
      <c r="E31" s="36">
        <f t="shared" ca="1" si="5"/>
        <v>12</v>
      </c>
      <c r="F31" s="36">
        <f t="shared" ca="1" si="6"/>
        <v>6</v>
      </c>
      <c r="G31" s="37" t="str">
        <f t="shared" ca="1" si="7"/>
        <v>$F$12</v>
      </c>
      <c r="H31" s="35" t="str">
        <f t="shared" ca="1" si="1"/>
        <v>nonforest</v>
      </c>
      <c r="I31" s="36">
        <f t="shared" ca="1" si="8"/>
        <v>0</v>
      </c>
      <c r="J31" s="12"/>
      <c r="K31" s="55"/>
    </row>
    <row r="32" spans="1:12" ht="15" customHeight="1" x14ac:dyDescent="0.15">
      <c r="A32" s="35">
        <f t="shared" si="2"/>
        <v>9</v>
      </c>
      <c r="B32" s="36">
        <v>-1</v>
      </c>
      <c r="C32" s="37">
        <f t="shared" ca="1" si="3"/>
        <v>0</v>
      </c>
      <c r="D32" s="11">
        <f t="shared" ca="1" si="4"/>
        <v>0.36197960436429799</v>
      </c>
      <c r="E32" s="36">
        <f t="shared" ca="1" si="5"/>
        <v>11</v>
      </c>
      <c r="F32" s="36">
        <f t="shared" ca="1" si="6"/>
        <v>6</v>
      </c>
      <c r="G32" s="37" t="str">
        <f t="shared" ca="1" si="7"/>
        <v>$F$11</v>
      </c>
      <c r="H32" s="35" t="str">
        <f t="shared" ca="1" si="1"/>
        <v>forest</v>
      </c>
      <c r="I32" s="36">
        <f t="shared" ca="1" si="8"/>
        <v>0</v>
      </c>
      <c r="J32" s="12"/>
      <c r="K32" s="55"/>
    </row>
    <row r="33" spans="1:13" ht="15" customHeight="1" x14ac:dyDescent="0.15">
      <c r="A33" s="35">
        <f>1+A32</f>
        <v>10</v>
      </c>
      <c r="B33" s="36">
        <v>-1</v>
      </c>
      <c r="C33" s="37">
        <f t="shared" ca="1" si="3"/>
        <v>1</v>
      </c>
      <c r="D33" s="11">
        <f t="shared" ca="1" si="4"/>
        <v>0.38317440289888949</v>
      </c>
      <c r="E33" s="36">
        <f t="shared" ca="1" si="5"/>
        <v>10</v>
      </c>
      <c r="F33" s="36">
        <f t="shared" ca="1" si="6"/>
        <v>7</v>
      </c>
      <c r="G33" s="37" t="str">
        <f t="shared" ca="1" si="7"/>
        <v>$G$10</v>
      </c>
      <c r="H33" s="35" t="str">
        <f t="shared" ca="1" si="1"/>
        <v>forest</v>
      </c>
      <c r="I33" s="36">
        <f t="shared" ca="1" si="8"/>
        <v>0</v>
      </c>
      <c r="J33" s="12"/>
      <c r="K33" s="55"/>
    </row>
    <row r="34" spans="1:13" ht="15" customHeight="1" x14ac:dyDescent="0.15">
      <c r="A34" s="35">
        <f>1+A33</f>
        <v>11</v>
      </c>
      <c r="B34" s="36">
        <v>-1</v>
      </c>
      <c r="C34" s="37">
        <f t="shared" ca="1" si="3"/>
        <v>1</v>
      </c>
      <c r="D34" s="11">
        <f t="shared" ca="1" si="4"/>
        <v>0.18486142005460593</v>
      </c>
      <c r="E34" s="36">
        <f t="shared" ca="1" si="5"/>
        <v>9</v>
      </c>
      <c r="F34" s="36">
        <f t="shared" ca="1" si="6"/>
        <v>8</v>
      </c>
      <c r="G34" s="37" t="str">
        <f t="shared" ca="1" si="7"/>
        <v>$H$9</v>
      </c>
      <c r="H34" s="35" t="str">
        <f t="shared" ca="1" si="1"/>
        <v>forest</v>
      </c>
      <c r="I34" s="36">
        <f t="shared" ca="1" si="8"/>
        <v>0</v>
      </c>
      <c r="J34" s="12"/>
      <c r="K34" s="55"/>
    </row>
    <row r="35" spans="1:13" ht="15" customHeight="1" thickBot="1" x14ac:dyDescent="0.2">
      <c r="A35" s="38">
        <f>1+A34</f>
        <v>12</v>
      </c>
      <c r="B35" s="39">
        <v>-1</v>
      </c>
      <c r="C35" s="40">
        <f t="shared" ca="1" si="3"/>
        <v>0</v>
      </c>
      <c r="D35" s="13">
        <f t="shared" ca="1" si="4"/>
        <v>0</v>
      </c>
      <c r="E35" s="39">
        <f t="shared" ca="1" si="5"/>
        <v>8</v>
      </c>
      <c r="F35" s="39">
        <f t="shared" ca="1" si="6"/>
        <v>8</v>
      </c>
      <c r="G35" s="40" t="str">
        <f t="shared" ca="1" si="7"/>
        <v>$H$8</v>
      </c>
      <c r="H35" s="38" t="str">
        <f t="shared" ca="1" si="1"/>
        <v>forest</v>
      </c>
      <c r="I35" s="39">
        <f t="shared" ca="1" si="8"/>
        <v>0</v>
      </c>
      <c r="J35" s="53"/>
      <c r="K35" s="55"/>
      <c r="M35" s="19"/>
    </row>
    <row r="36" spans="1:13" ht="15" customHeight="1" x14ac:dyDescent="0.15">
      <c r="A36" s="36"/>
      <c r="B36" s="36"/>
      <c r="C36" s="17"/>
      <c r="E36" s="17"/>
      <c r="F36" s="17"/>
      <c r="G36" s="17"/>
      <c r="H36" s="17"/>
      <c r="I36" s="17"/>
      <c r="K36" s="55"/>
    </row>
    <row r="37" spans="1:13" ht="15" customHeight="1" x14ac:dyDescent="0.15">
      <c r="A37" s="19"/>
      <c r="B37" s="16"/>
      <c r="C37" s="70" t="s">
        <v>43</v>
      </c>
      <c r="D37" s="71"/>
      <c r="F37" s="72" t="s">
        <v>40</v>
      </c>
      <c r="G37" s="72"/>
      <c r="H37" s="72" t="s">
        <v>39</v>
      </c>
      <c r="I37" s="72"/>
      <c r="J37" s="16" t="s">
        <v>44</v>
      </c>
      <c r="K37" s="16"/>
    </row>
    <row r="38" spans="1:13" ht="15" customHeight="1" thickBot="1" x14ac:dyDescent="0.2">
      <c r="A38" s="52" t="s">
        <v>1</v>
      </c>
      <c r="B38" s="58" t="s">
        <v>17</v>
      </c>
      <c r="C38" s="52" t="s">
        <v>41</v>
      </c>
      <c r="D38" s="52" t="s">
        <v>42</v>
      </c>
      <c r="E38" s="16"/>
      <c r="F38" s="60" t="s">
        <v>24</v>
      </c>
      <c r="G38" s="60" t="s">
        <v>25</v>
      </c>
      <c r="H38" s="60" t="s">
        <v>46</v>
      </c>
      <c r="I38" s="60" t="s">
        <v>33</v>
      </c>
      <c r="J38" s="52" t="s">
        <v>45</v>
      </c>
    </row>
    <row r="39" spans="1:13" ht="15" customHeight="1" thickTop="1" x14ac:dyDescent="0.15">
      <c r="A39" s="17">
        <v>1</v>
      </c>
      <c r="B39" s="17">
        <v>0</v>
      </c>
      <c r="C39" s="17">
        <v>2</v>
      </c>
      <c r="D39" s="17">
        <f>IF(ISERROR(C39),".",C39)</f>
        <v>2</v>
      </c>
      <c r="E39" s="17"/>
      <c r="F39" s="36">
        <v>1</v>
      </c>
      <c r="G39" s="36">
        <v>0</v>
      </c>
      <c r="H39" s="36">
        <v>1</v>
      </c>
      <c r="I39" s="59">
        <f ca="1">(1-$G$4*(G39^3))^11</f>
        <v>1</v>
      </c>
    </row>
    <row r="40" spans="1:13" ht="15" customHeight="1" x14ac:dyDescent="0.15">
      <c r="A40" s="17">
        <f>1+A39</f>
        <v>2</v>
      </c>
      <c r="B40" s="17">
        <v>0</v>
      </c>
      <c r="C40" s="17">
        <v>1</v>
      </c>
      <c r="D40" s="17">
        <f t="shared" ref="D40:D63" si="9">IF(ISERROR(C40),".",C40)</f>
        <v>1</v>
      </c>
      <c r="E40" s="17"/>
      <c r="F40" s="17">
        <v>0.9</v>
      </c>
      <c r="G40" s="17">
        <v>0.1</v>
      </c>
      <c r="H40" s="17">
        <v>1</v>
      </c>
      <c r="I40" s="59">
        <f t="shared" ref="I40:I49" ca="1" si="10">(1-$G$4*(G40^3))^11</f>
        <v>0.99232689348415526</v>
      </c>
      <c r="J40" s="2">
        <f ca="1">1/($G$4*(G40^3))</f>
        <v>1428.5714285714284</v>
      </c>
    </row>
    <row r="41" spans="1:13" ht="15" customHeight="1" x14ac:dyDescent="0.15">
      <c r="A41" s="17">
        <f t="shared" ref="A41:A63" si="11">1+A40</f>
        <v>3</v>
      </c>
      <c r="B41" s="17">
        <v>0</v>
      </c>
      <c r="C41" s="17">
        <v>1</v>
      </c>
      <c r="D41" s="17">
        <f t="shared" si="9"/>
        <v>1</v>
      </c>
      <c r="E41" s="17"/>
      <c r="F41" s="36">
        <v>0.8</v>
      </c>
      <c r="G41" s="36">
        <v>0.2</v>
      </c>
      <c r="H41" s="17">
        <v>0.96</v>
      </c>
      <c r="I41" s="59">
        <f t="shared" ca="1" si="10"/>
        <v>0.94009614536817854</v>
      </c>
      <c r="J41" s="2">
        <f t="shared" ref="J41:J49" ca="1" si="12">1/($G$4*(G41^3))</f>
        <v>178.57142857142856</v>
      </c>
    </row>
    <row r="42" spans="1:13" ht="15" customHeight="1" x14ac:dyDescent="0.15">
      <c r="A42" s="17">
        <f t="shared" si="11"/>
        <v>4</v>
      </c>
      <c r="B42" s="17">
        <v>0</v>
      </c>
      <c r="C42" s="17">
        <v>1</v>
      </c>
      <c r="D42" s="17">
        <f t="shared" si="9"/>
        <v>1</v>
      </c>
      <c r="E42" s="17"/>
      <c r="F42" s="17">
        <v>0.7</v>
      </c>
      <c r="G42" s="17">
        <v>0.3</v>
      </c>
      <c r="H42" s="17">
        <v>1</v>
      </c>
      <c r="I42" s="59">
        <f t="shared" ca="1" si="10"/>
        <v>0.81067360488712326</v>
      </c>
      <c r="J42" s="2">
        <f t="shared" ca="1" si="12"/>
        <v>52.910052910052912</v>
      </c>
    </row>
    <row r="43" spans="1:13" ht="15" customHeight="1" x14ac:dyDescent="0.15">
      <c r="A43" s="17">
        <f t="shared" si="11"/>
        <v>5</v>
      </c>
      <c r="B43" s="17">
        <v>0</v>
      </c>
      <c r="C43" s="17">
        <v>1</v>
      </c>
      <c r="D43" s="17">
        <f t="shared" si="9"/>
        <v>1</v>
      </c>
      <c r="E43" s="17"/>
      <c r="F43" s="36">
        <v>0.6</v>
      </c>
      <c r="G43" s="36">
        <v>0.4</v>
      </c>
      <c r="H43" s="17">
        <v>0.84</v>
      </c>
      <c r="I43" s="59">
        <f t="shared" ca="1" si="10"/>
        <v>0.60400071348480089</v>
      </c>
      <c r="J43" s="2">
        <f t="shared" ca="1" si="12"/>
        <v>22.321428571428569</v>
      </c>
    </row>
    <row r="44" spans="1:13" ht="15" customHeight="1" x14ac:dyDescent="0.15">
      <c r="A44" s="17">
        <f t="shared" si="11"/>
        <v>6</v>
      </c>
      <c r="B44" s="17">
        <v>0</v>
      </c>
      <c r="C44" s="17">
        <v>1</v>
      </c>
      <c r="D44" s="17">
        <f t="shared" si="9"/>
        <v>1</v>
      </c>
      <c r="E44" s="17"/>
      <c r="F44" s="17">
        <v>0.5</v>
      </c>
      <c r="G44" s="17">
        <v>0.5</v>
      </c>
      <c r="H44" s="17">
        <v>0.76</v>
      </c>
      <c r="I44" s="59">
        <f t="shared" ca="1" si="10"/>
        <v>0.36522593066138176</v>
      </c>
      <c r="J44" s="2">
        <f t="shared" ca="1" si="12"/>
        <v>11.428571428571429</v>
      </c>
    </row>
    <row r="45" spans="1:13" ht="15" customHeight="1" x14ac:dyDescent="0.15">
      <c r="A45" s="17">
        <f t="shared" si="11"/>
        <v>7</v>
      </c>
      <c r="B45" s="17">
        <v>0</v>
      </c>
      <c r="C45" s="17">
        <v>3</v>
      </c>
      <c r="D45" s="17">
        <f t="shared" si="9"/>
        <v>3</v>
      </c>
      <c r="E45" s="17"/>
      <c r="F45" s="36">
        <v>0.4</v>
      </c>
      <c r="G45" s="36">
        <v>0.6</v>
      </c>
      <c r="H45" s="17">
        <v>0.56000000000000005</v>
      </c>
      <c r="I45" s="59">
        <f t="shared" ca="1" si="10"/>
        <v>0.16476276814089799</v>
      </c>
      <c r="J45" s="2">
        <f t="shared" ca="1" si="12"/>
        <v>6.6137566137566139</v>
      </c>
    </row>
    <row r="46" spans="1:13" ht="15" customHeight="1" x14ac:dyDescent="0.15">
      <c r="A46" s="17">
        <f t="shared" si="11"/>
        <v>8</v>
      </c>
      <c r="B46" s="17">
        <v>0</v>
      </c>
      <c r="C46" s="17">
        <v>3</v>
      </c>
      <c r="D46" s="17">
        <f t="shared" si="9"/>
        <v>3</v>
      </c>
      <c r="E46" s="17"/>
      <c r="F46" s="17">
        <v>0.3</v>
      </c>
      <c r="G46" s="17">
        <v>0.7</v>
      </c>
      <c r="H46" s="17">
        <v>0.44</v>
      </c>
      <c r="I46" s="59">
        <f t="shared" ca="1" si="10"/>
        <v>4.8788884614021692E-2</v>
      </c>
      <c r="J46" s="2">
        <f t="shared" ca="1" si="12"/>
        <v>4.1649312786339037</v>
      </c>
    </row>
    <row r="47" spans="1:13" ht="15" customHeight="1" x14ac:dyDescent="0.15">
      <c r="A47" s="17">
        <f>1+A46</f>
        <v>9</v>
      </c>
      <c r="B47" s="17">
        <v>0</v>
      </c>
      <c r="C47" s="17">
        <v>1</v>
      </c>
      <c r="D47" s="17">
        <f t="shared" si="9"/>
        <v>1</v>
      </c>
      <c r="E47" s="17"/>
      <c r="F47" s="36">
        <v>0.2</v>
      </c>
      <c r="G47" s="36">
        <v>0.8</v>
      </c>
      <c r="H47" s="17">
        <v>0.32</v>
      </c>
      <c r="I47" s="59">
        <f t="shared" ca="1" si="10"/>
        <v>7.5841673602593451E-3</v>
      </c>
      <c r="J47" s="2">
        <f t="shared" ca="1" si="12"/>
        <v>2.7901785714285712</v>
      </c>
    </row>
    <row r="48" spans="1:13" ht="15" customHeight="1" x14ac:dyDescent="0.15">
      <c r="A48" s="17">
        <f t="shared" si="11"/>
        <v>10</v>
      </c>
      <c r="B48" s="17">
        <v>0</v>
      </c>
      <c r="C48" s="17">
        <v>1</v>
      </c>
      <c r="D48" s="17">
        <f t="shared" si="9"/>
        <v>1</v>
      </c>
      <c r="E48" s="17"/>
      <c r="F48" s="17">
        <v>0.1</v>
      </c>
      <c r="G48" s="17">
        <v>0.9</v>
      </c>
      <c r="H48" s="17">
        <v>0.2</v>
      </c>
      <c r="I48" s="59">
        <f t="shared" ca="1" si="10"/>
        <v>3.8835700593062934E-4</v>
      </c>
      <c r="J48" s="2">
        <f t="shared" ca="1" si="12"/>
        <v>1.9596315892612186</v>
      </c>
    </row>
    <row r="49" spans="1:10" ht="15" customHeight="1" x14ac:dyDescent="0.15">
      <c r="A49" s="17">
        <f t="shared" si="11"/>
        <v>11</v>
      </c>
      <c r="B49" s="17">
        <v>0</v>
      </c>
      <c r="C49" s="17">
        <v>1</v>
      </c>
      <c r="D49" s="17">
        <f t="shared" si="9"/>
        <v>1</v>
      </c>
      <c r="E49" s="17"/>
      <c r="F49" s="36">
        <v>0</v>
      </c>
      <c r="G49" s="36">
        <v>1</v>
      </c>
      <c r="H49" s="17">
        <v>0.16</v>
      </c>
      <c r="I49" s="59">
        <f t="shared" ca="1" si="10"/>
        <v>1.7714700000000027E-6</v>
      </c>
      <c r="J49" s="2">
        <f t="shared" ca="1" si="12"/>
        <v>1.4285714285714286</v>
      </c>
    </row>
    <row r="50" spans="1:10" ht="15" customHeight="1" x14ac:dyDescent="0.15">
      <c r="A50" s="17">
        <f t="shared" si="11"/>
        <v>12</v>
      </c>
      <c r="B50" s="17">
        <v>0</v>
      </c>
      <c r="C50" s="17">
        <v>2</v>
      </c>
      <c r="D50" s="17">
        <f t="shared" si="9"/>
        <v>2</v>
      </c>
    </row>
    <row r="51" spans="1:10" ht="15" customHeight="1" x14ac:dyDescent="0.15">
      <c r="A51" s="17">
        <f t="shared" si="11"/>
        <v>13</v>
      </c>
      <c r="B51" s="17">
        <v>0</v>
      </c>
      <c r="C51" s="17">
        <v>1</v>
      </c>
      <c r="D51" s="17">
        <f t="shared" si="9"/>
        <v>1</v>
      </c>
    </row>
    <row r="52" spans="1:10" ht="15" customHeight="1" x14ac:dyDescent="0.15">
      <c r="A52" s="17">
        <f t="shared" si="11"/>
        <v>14</v>
      </c>
      <c r="B52" s="17">
        <v>0</v>
      </c>
      <c r="C52" s="17">
        <v>2</v>
      </c>
      <c r="D52" s="17">
        <f t="shared" si="9"/>
        <v>2</v>
      </c>
      <c r="F52" s="33"/>
      <c r="G52" s="54"/>
      <c r="H52" s="54"/>
    </row>
    <row r="53" spans="1:10" ht="15" customHeight="1" x14ac:dyDescent="0.15">
      <c r="A53" s="17">
        <f t="shared" si="11"/>
        <v>15</v>
      </c>
      <c r="B53" s="17">
        <v>0</v>
      </c>
      <c r="C53" s="17">
        <v>1</v>
      </c>
      <c r="D53" s="17">
        <f t="shared" si="9"/>
        <v>1</v>
      </c>
      <c r="F53" s="33"/>
      <c r="G53" s="33"/>
      <c r="H53" s="33"/>
    </row>
    <row r="54" spans="1:10" ht="15" customHeight="1" x14ac:dyDescent="0.15">
      <c r="A54" s="17">
        <f t="shared" si="11"/>
        <v>16</v>
      </c>
      <c r="B54" s="17">
        <v>0</v>
      </c>
      <c r="C54" s="17">
        <v>1</v>
      </c>
      <c r="D54" s="17">
        <f t="shared" si="9"/>
        <v>1</v>
      </c>
      <c r="F54" s="36"/>
      <c r="G54" s="36"/>
      <c r="H54" s="36"/>
    </row>
    <row r="55" spans="1:10" ht="15" customHeight="1" x14ac:dyDescent="0.15">
      <c r="A55" s="17">
        <f t="shared" si="11"/>
        <v>17</v>
      </c>
      <c r="B55" s="17">
        <v>0</v>
      </c>
      <c r="C55" s="17">
        <v>1</v>
      </c>
      <c r="D55" s="17">
        <f t="shared" si="9"/>
        <v>1</v>
      </c>
      <c r="F55" s="17"/>
      <c r="G55" s="17"/>
      <c r="H55" s="17"/>
    </row>
    <row r="56" spans="1:10" ht="15" customHeight="1" x14ac:dyDescent="0.15">
      <c r="A56" s="17">
        <f t="shared" si="11"/>
        <v>18</v>
      </c>
      <c r="B56" s="17">
        <v>0</v>
      </c>
      <c r="C56" s="17">
        <v>1</v>
      </c>
      <c r="D56" s="17">
        <f t="shared" si="9"/>
        <v>1</v>
      </c>
    </row>
    <row r="57" spans="1:10" ht="15" customHeight="1" x14ac:dyDescent="0.15">
      <c r="A57" s="17">
        <f t="shared" si="11"/>
        <v>19</v>
      </c>
      <c r="B57" s="17">
        <v>0</v>
      </c>
      <c r="C57" s="17">
        <v>2</v>
      </c>
      <c r="D57" s="17">
        <f t="shared" si="9"/>
        <v>2</v>
      </c>
    </row>
    <row r="58" spans="1:10" ht="15" customHeight="1" x14ac:dyDescent="0.15">
      <c r="A58" s="17">
        <f t="shared" si="11"/>
        <v>20</v>
      </c>
      <c r="B58" s="17">
        <v>0</v>
      </c>
      <c r="C58" s="17">
        <v>1</v>
      </c>
      <c r="D58" s="17">
        <f t="shared" si="9"/>
        <v>1</v>
      </c>
    </row>
    <row r="59" spans="1:10" ht="15" customHeight="1" x14ac:dyDescent="0.15">
      <c r="A59" s="17">
        <f t="shared" si="11"/>
        <v>21</v>
      </c>
      <c r="B59" s="17">
        <v>0</v>
      </c>
      <c r="C59" s="17">
        <v>1</v>
      </c>
      <c r="D59" s="17">
        <f t="shared" si="9"/>
        <v>1</v>
      </c>
    </row>
    <row r="60" spans="1:10" ht="15" customHeight="1" x14ac:dyDescent="0.15">
      <c r="A60" s="17">
        <f t="shared" si="11"/>
        <v>22</v>
      </c>
      <c r="B60" s="17">
        <v>0</v>
      </c>
      <c r="C60" s="17">
        <v>3</v>
      </c>
      <c r="D60" s="17">
        <f t="shared" si="9"/>
        <v>3</v>
      </c>
    </row>
    <row r="61" spans="1:10" ht="15" customHeight="1" x14ac:dyDescent="0.15">
      <c r="A61" s="17">
        <f t="shared" si="11"/>
        <v>23</v>
      </c>
      <c r="B61" s="17">
        <v>0</v>
      </c>
      <c r="C61" s="17">
        <v>1</v>
      </c>
      <c r="D61" s="17">
        <f t="shared" si="9"/>
        <v>1</v>
      </c>
    </row>
    <row r="62" spans="1:10" ht="15" customHeight="1" x14ac:dyDescent="0.15">
      <c r="A62" s="17">
        <f t="shared" si="11"/>
        <v>24</v>
      </c>
      <c r="B62" s="17">
        <v>0</v>
      </c>
      <c r="C62" s="17">
        <v>1</v>
      </c>
      <c r="D62" s="17">
        <f t="shared" si="9"/>
        <v>1</v>
      </c>
    </row>
    <row r="63" spans="1:10" ht="15" customHeight="1" x14ac:dyDescent="0.15">
      <c r="A63" s="17">
        <f t="shared" si="11"/>
        <v>25</v>
      </c>
      <c r="B63" s="17">
        <v>0</v>
      </c>
      <c r="C63" s="17">
        <v>2</v>
      </c>
      <c r="D63" s="17">
        <f t="shared" si="9"/>
        <v>2</v>
      </c>
    </row>
    <row r="65" spans="1:11" ht="15" customHeight="1" x14ac:dyDescent="0.15">
      <c r="A65" s="19" t="s">
        <v>38</v>
      </c>
      <c r="B65" s="2">
        <f>AVERAGE(B39:B63)</f>
        <v>0</v>
      </c>
      <c r="D65" s="2">
        <f>AVERAGE(D39:D63)</f>
        <v>1.44</v>
      </c>
    </row>
    <row r="67" spans="1:11" ht="15" customHeight="1" x14ac:dyDescent="0.15">
      <c r="G67" s="17"/>
      <c r="H67" s="17"/>
      <c r="I67" s="17"/>
      <c r="J67" s="17"/>
      <c r="K67" s="57"/>
    </row>
  </sheetData>
  <sheetCalcPr fullCalcOnLoad="1"/>
  <mergeCells count="6">
    <mergeCell ref="A22:C22"/>
    <mergeCell ref="D22:G22"/>
    <mergeCell ref="H22:J22"/>
    <mergeCell ref="C37:D37"/>
    <mergeCell ref="F37:G37"/>
    <mergeCell ref="H37:I37"/>
  </mergeCells>
  <conditionalFormatting sqref="A9:K19">
    <cfRule type="cellIs" dxfId="1" priority="1" stopIfTrue="1" operator="between">
      <formula>0</formula>
      <formula>$C$4</formula>
    </cfRule>
  </conditionalFormatting>
  <printOptions headings="1" gridLines="1"/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64"/>
  <sheetViews>
    <sheetView workbookViewId="0">
      <selection activeCell="I8" sqref="I8"/>
    </sheetView>
  </sheetViews>
  <sheetFormatPr baseColWidth="10" defaultColWidth="9.1640625" defaultRowHeight="15" customHeight="1" x14ac:dyDescent="0.15"/>
  <cols>
    <col min="1" max="6" width="7.5" style="2" customWidth="1"/>
    <col min="7" max="7" width="8.5" style="2" customWidth="1"/>
    <col min="8" max="10" width="9" style="2" customWidth="1"/>
    <col min="11" max="11" width="12.5" style="2" customWidth="1"/>
    <col min="12" max="12" width="12" style="2" customWidth="1"/>
    <col min="13" max="13" width="12.5" style="2" bestFit="1" customWidth="1"/>
    <col min="14" max="16384" width="9.1640625" style="2"/>
  </cols>
  <sheetData>
    <row r="1" spans="1:11" ht="15" customHeight="1" x14ac:dyDescent="0.15">
      <c r="A1" s="1" t="s">
        <v>5</v>
      </c>
    </row>
    <row r="2" spans="1:11" ht="15" customHeight="1" x14ac:dyDescent="0.15">
      <c r="A2" s="49" t="s">
        <v>29</v>
      </c>
    </row>
    <row r="3" spans="1:11" ht="15" customHeight="1" thickBot="1" x14ac:dyDescent="0.2">
      <c r="A3" s="19" t="s">
        <v>6</v>
      </c>
    </row>
    <row r="4" spans="1:11" ht="15" customHeight="1" x14ac:dyDescent="0.15">
      <c r="A4" s="3" t="s">
        <v>8</v>
      </c>
      <c r="B4" s="4"/>
      <c r="C4" s="61">
        <v>0.1</v>
      </c>
      <c r="D4" s="5"/>
      <c r="E4" s="6"/>
      <c r="F4" s="48" t="s">
        <v>22</v>
      </c>
      <c r="G4" s="63">
        <v>0.5</v>
      </c>
    </row>
    <row r="5" spans="1:11" ht="15" customHeight="1" thickBot="1" x14ac:dyDescent="0.2">
      <c r="A5" s="7" t="s">
        <v>10</v>
      </c>
      <c r="B5" s="8"/>
      <c r="C5" s="62">
        <f>1-C4</f>
        <v>0.9</v>
      </c>
      <c r="D5" s="9"/>
      <c r="E5" s="10" t="s">
        <v>9</v>
      </c>
      <c r="F5" s="8"/>
      <c r="G5" s="64" t="s">
        <v>19</v>
      </c>
    </row>
    <row r="8" spans="1:11" ht="15" customHeight="1" thickBot="1" x14ac:dyDescent="0.2">
      <c r="A8" s="19" t="s">
        <v>7</v>
      </c>
    </row>
    <row r="9" spans="1:11" ht="15" customHeight="1" x14ac:dyDescent="0.15">
      <c r="A9" s="24">
        <f t="shared" ref="A9:K19" ca="1" si="0">RAND()</f>
        <v>0.26524950386154744</v>
      </c>
      <c r="B9" s="25">
        <f t="shared" ca="1" si="0"/>
        <v>0.19815231875612072</v>
      </c>
      <c r="C9" s="25">
        <f t="shared" ca="1" si="0"/>
        <v>0.10650512425605907</v>
      </c>
      <c r="D9" s="25">
        <f t="shared" ca="1" si="0"/>
        <v>0.42031312270891519</v>
      </c>
      <c r="E9" s="25">
        <f t="shared" ca="1" si="0"/>
        <v>0.52104765157547184</v>
      </c>
      <c r="F9" s="25">
        <f t="shared" ca="1" si="0"/>
        <v>0.22821603916623312</v>
      </c>
      <c r="G9" s="25">
        <f t="shared" ca="1" si="0"/>
        <v>0.3048586588981943</v>
      </c>
      <c r="H9" s="25">
        <f t="shared" ca="1" si="0"/>
        <v>0.26729391423061788</v>
      </c>
      <c r="I9" s="25">
        <f t="shared" ca="1" si="0"/>
        <v>0.54363669350516552</v>
      </c>
      <c r="J9" s="25">
        <f t="shared" ca="1" si="0"/>
        <v>0.49428085833352053</v>
      </c>
      <c r="K9" s="22">
        <f t="shared" ca="1" si="0"/>
        <v>0.73284624313800362</v>
      </c>
    </row>
    <row r="10" spans="1:11" ht="15" customHeight="1" x14ac:dyDescent="0.15">
      <c r="A10" s="26">
        <f t="shared" ca="1" si="0"/>
        <v>0.91843787265897303</v>
      </c>
      <c r="B10" s="27">
        <f t="shared" ca="1" si="0"/>
        <v>0.47721282057556857</v>
      </c>
      <c r="C10" s="27">
        <f t="shared" ca="1" si="0"/>
        <v>0.34866774114861782</v>
      </c>
      <c r="D10" s="27">
        <f t="shared" ca="1" si="0"/>
        <v>9.5625429257830019E-2</v>
      </c>
      <c r="E10" s="27">
        <f t="shared" ca="1" si="0"/>
        <v>0.18902467541246915</v>
      </c>
      <c r="F10" s="27">
        <f t="shared" ca="1" si="0"/>
        <v>0.77313496699598794</v>
      </c>
      <c r="G10" s="27">
        <f t="shared" ca="1" si="0"/>
        <v>0.41000736437854091</v>
      </c>
      <c r="H10" s="27">
        <f t="shared" ca="1" si="0"/>
        <v>0.89365256165023887</v>
      </c>
      <c r="I10" s="27">
        <f t="shared" ca="1" si="0"/>
        <v>0.16983786759753716</v>
      </c>
      <c r="J10" s="27">
        <f t="shared" ca="1" si="0"/>
        <v>0.62266422585947589</v>
      </c>
      <c r="K10" s="28">
        <f t="shared" ca="1" si="0"/>
        <v>0.39668916591276426</v>
      </c>
    </row>
    <row r="11" spans="1:11" ht="15" customHeight="1" x14ac:dyDescent="0.15">
      <c r="A11" s="26">
        <v>1</v>
      </c>
      <c r="B11" s="26">
        <v>1</v>
      </c>
      <c r="C11" s="26">
        <v>0</v>
      </c>
      <c r="D11" s="26">
        <v>1</v>
      </c>
      <c r="E11" s="26">
        <v>1</v>
      </c>
      <c r="F11" s="26">
        <v>0</v>
      </c>
      <c r="G11" s="26">
        <v>1</v>
      </c>
      <c r="H11" s="26">
        <v>1</v>
      </c>
      <c r="I11" s="26">
        <v>0</v>
      </c>
      <c r="J11" s="26">
        <v>1</v>
      </c>
      <c r="K11" s="26">
        <v>1</v>
      </c>
    </row>
    <row r="12" spans="1:11" ht="15" customHeight="1" x14ac:dyDescent="0.15">
      <c r="A12" s="26">
        <f t="shared" ca="1" si="0"/>
        <v>0.94605565429365424</v>
      </c>
      <c r="B12" s="27">
        <f t="shared" ca="1" si="0"/>
        <v>0.84958097226904528</v>
      </c>
      <c r="C12" s="27">
        <f t="shared" ca="1" si="0"/>
        <v>0.70304839160699206</v>
      </c>
      <c r="D12" s="27">
        <f t="shared" ca="1" si="0"/>
        <v>0.14534386109314568</v>
      </c>
      <c r="E12" s="27">
        <f t="shared" ca="1" si="0"/>
        <v>0.43338382054834668</v>
      </c>
      <c r="F12" s="27">
        <f t="shared" ca="1" si="0"/>
        <v>0.53530414996645437</v>
      </c>
      <c r="G12" s="27">
        <f t="shared" ca="1" si="0"/>
        <v>0.74649465198553777</v>
      </c>
      <c r="H12" s="27">
        <f t="shared" ca="1" si="0"/>
        <v>0.47382860531271032</v>
      </c>
      <c r="I12" s="27">
        <f t="shared" ca="1" si="0"/>
        <v>0.68205977612801227</v>
      </c>
      <c r="J12" s="27">
        <f t="shared" ca="1" si="0"/>
        <v>0.72038835320854222</v>
      </c>
      <c r="K12" s="28">
        <f t="shared" ca="1" si="0"/>
        <v>0.63338679578368873</v>
      </c>
    </row>
    <row r="13" spans="1:11" ht="15" customHeight="1" x14ac:dyDescent="0.15">
      <c r="A13" s="26">
        <f t="shared" ca="1" si="0"/>
        <v>0.23079915014655472</v>
      </c>
      <c r="B13" s="27">
        <f t="shared" ca="1" si="0"/>
        <v>0.25832598229815157</v>
      </c>
      <c r="C13" s="27">
        <f t="shared" ca="1" si="0"/>
        <v>7.9731900924783439E-2</v>
      </c>
      <c r="D13" s="27">
        <f t="shared" ca="1" si="0"/>
        <v>0.69271786729702622</v>
      </c>
      <c r="E13" s="27">
        <f t="shared" ca="1" si="0"/>
        <v>0.86157502871561009</v>
      </c>
      <c r="F13" s="27">
        <f t="shared" ca="1" si="0"/>
        <v>0.27661645942660784</v>
      </c>
      <c r="G13" s="27">
        <f t="shared" ca="1" si="0"/>
        <v>0.21342686991746529</v>
      </c>
      <c r="H13" s="27">
        <f t="shared" ca="1" si="0"/>
        <v>0.73968401600671019</v>
      </c>
      <c r="I13" s="27">
        <f t="shared" ca="1" si="0"/>
        <v>0.64804820190075318</v>
      </c>
      <c r="J13" s="27">
        <f t="shared" ca="1" si="0"/>
        <v>0.39350172409454665</v>
      </c>
      <c r="K13" s="28">
        <f t="shared" ca="1" si="0"/>
        <v>0.79175933254260511</v>
      </c>
    </row>
    <row r="14" spans="1:11" ht="15" customHeight="1" x14ac:dyDescent="0.15">
      <c r="A14" s="26">
        <f t="shared" ca="1" si="0"/>
        <v>0.9964364219397126</v>
      </c>
      <c r="B14" s="27">
        <f t="shared" ca="1" si="0"/>
        <v>0.83563640254779958</v>
      </c>
      <c r="C14" s="27">
        <f t="shared" ca="1" si="0"/>
        <v>0.9793935759497554</v>
      </c>
      <c r="D14" s="27">
        <f t="shared" ca="1" si="0"/>
        <v>0.57107111137218025</v>
      </c>
      <c r="E14" s="27">
        <f t="shared" ca="1" si="0"/>
        <v>9.3581564720617072E-2</v>
      </c>
      <c r="F14" s="47">
        <f t="shared" ca="1" si="0"/>
        <v>0.26645782044239086</v>
      </c>
      <c r="G14" s="27">
        <f t="shared" ca="1" si="0"/>
        <v>0.46482589663175261</v>
      </c>
      <c r="H14" s="27">
        <f t="shared" ca="1" si="0"/>
        <v>0.27587412118026394</v>
      </c>
      <c r="I14" s="27">
        <f t="shared" ca="1" si="0"/>
        <v>0.70071178618224694</v>
      </c>
      <c r="J14" s="27">
        <f t="shared" ca="1" si="0"/>
        <v>0.90177909584722604</v>
      </c>
      <c r="K14" s="28">
        <f t="shared" ca="1" si="0"/>
        <v>0.58382731560695955</v>
      </c>
    </row>
    <row r="15" spans="1:11" ht="15" customHeight="1" x14ac:dyDescent="0.15">
      <c r="A15" s="26">
        <f t="shared" ca="1" si="0"/>
        <v>0.29643069361687457</v>
      </c>
      <c r="B15" s="27">
        <f t="shared" ca="1" si="0"/>
        <v>0.45716901132519427</v>
      </c>
      <c r="C15" s="27">
        <f t="shared" ca="1" si="0"/>
        <v>6.8187224732969121E-2</v>
      </c>
      <c r="D15" s="27">
        <f t="shared" ca="1" si="0"/>
        <v>0.87806110248973313</v>
      </c>
      <c r="E15" s="27">
        <f t="shared" ca="1" si="0"/>
        <v>0.64941455166902173</v>
      </c>
      <c r="F15" s="27">
        <f t="shared" ca="1" si="0"/>
        <v>0.11163894146244413</v>
      </c>
      <c r="G15" s="27">
        <f t="shared" ca="1" si="0"/>
        <v>0.61737110266380157</v>
      </c>
      <c r="H15" s="27">
        <f t="shared" ca="1" si="0"/>
        <v>0.41292626119525977</v>
      </c>
      <c r="I15" s="27">
        <f t="shared" ca="1" si="0"/>
        <v>0.56013819864619596</v>
      </c>
      <c r="J15" s="27">
        <f t="shared" ca="1" si="0"/>
        <v>0.32857590429053918</v>
      </c>
      <c r="K15" s="28">
        <f t="shared" ca="1" si="0"/>
        <v>0.15528303738526739</v>
      </c>
    </row>
    <row r="16" spans="1:11" ht="15" customHeight="1" x14ac:dyDescent="0.15">
      <c r="A16" s="26">
        <f t="shared" ca="1" si="0"/>
        <v>0.3289401811672068</v>
      </c>
      <c r="B16" s="27">
        <f t="shared" ca="1" si="0"/>
        <v>0.58702293762924374</v>
      </c>
      <c r="C16" s="27">
        <f t="shared" ca="1" si="0"/>
        <v>0.74507440137843695</v>
      </c>
      <c r="D16" s="27">
        <f t="shared" ca="1" si="0"/>
        <v>0.97060866035689686</v>
      </c>
      <c r="E16" s="27">
        <f t="shared" ca="1" si="0"/>
        <v>0.84939594297247334</v>
      </c>
      <c r="F16" s="27">
        <f t="shared" ca="1" si="0"/>
        <v>0.48480942145746758</v>
      </c>
      <c r="G16" s="27">
        <f t="shared" ca="1" si="0"/>
        <v>0.52465513378912254</v>
      </c>
      <c r="H16" s="27">
        <f t="shared" ca="1" si="0"/>
        <v>0.12888293266066153</v>
      </c>
      <c r="I16" s="27">
        <f t="shared" ca="1" si="0"/>
        <v>0.55898036508403592</v>
      </c>
      <c r="J16" s="27">
        <f t="shared" ca="1" si="0"/>
        <v>0.95749249031680872</v>
      </c>
      <c r="K16" s="28">
        <f t="shared" ca="1" si="0"/>
        <v>0.32228058376755597</v>
      </c>
    </row>
    <row r="17" spans="1:12" ht="15" customHeight="1" x14ac:dyDescent="0.15">
      <c r="A17" s="26">
        <f t="shared" ca="1" si="0"/>
        <v>0.31230128842111471</v>
      </c>
      <c r="B17" s="27">
        <f t="shared" ca="1" si="0"/>
        <v>0.8213115746144406</v>
      </c>
      <c r="C17" s="27">
        <f t="shared" ca="1" si="0"/>
        <v>0.66070734398472108</v>
      </c>
      <c r="D17" s="27">
        <f t="shared" ca="1" si="0"/>
        <v>0.13621203730580822</v>
      </c>
      <c r="E17" s="27">
        <f t="shared" ca="1" si="0"/>
        <v>0.46914944477347076</v>
      </c>
      <c r="F17" s="27">
        <f t="shared" ca="1" si="0"/>
        <v>0.71698593516912146</v>
      </c>
      <c r="G17" s="27">
        <f t="shared" ca="1" si="0"/>
        <v>0.73019629594183622</v>
      </c>
      <c r="H17" s="27">
        <f t="shared" ca="1" si="0"/>
        <v>0.72802412025631869</v>
      </c>
      <c r="I17" s="27">
        <f t="shared" ca="1" si="0"/>
        <v>0.94974538034252975</v>
      </c>
      <c r="J17" s="27">
        <f t="shared" ca="1" si="0"/>
        <v>0.56975969703437679</v>
      </c>
      <c r="K17" s="28">
        <f t="shared" ca="1" si="0"/>
        <v>0.59590249798361006</v>
      </c>
    </row>
    <row r="18" spans="1:12" ht="15" customHeight="1" x14ac:dyDescent="0.15">
      <c r="A18" s="26">
        <f t="shared" ca="1" si="0"/>
        <v>0.46037924605416797</v>
      </c>
      <c r="B18" s="27">
        <f t="shared" ca="1" si="0"/>
        <v>5.7758787521235533E-2</v>
      </c>
      <c r="C18" s="27">
        <f t="shared" ca="1" si="0"/>
        <v>0.81161250705503729</v>
      </c>
      <c r="D18" s="27">
        <f t="shared" ca="1" si="0"/>
        <v>0.27860227512647384</v>
      </c>
      <c r="E18" s="29">
        <f ca="1">RAND()</f>
        <v>0.1024672627177301</v>
      </c>
      <c r="F18" s="44">
        <f t="shared" ca="1" si="0"/>
        <v>0.79538711315267308</v>
      </c>
      <c r="G18" s="27">
        <f t="shared" ca="1" si="0"/>
        <v>0.70816527240227245</v>
      </c>
      <c r="H18" s="27">
        <f t="shared" ca="1" si="0"/>
        <v>0.54231415082732171</v>
      </c>
      <c r="I18" s="27">
        <f t="shared" ca="1" si="0"/>
        <v>0.54613586045281082</v>
      </c>
      <c r="J18" s="27">
        <f t="shared" ca="1" si="0"/>
        <v>0.11356631797784877</v>
      </c>
      <c r="K18" s="28">
        <f t="shared" ca="1" si="0"/>
        <v>0.33325549733407778</v>
      </c>
    </row>
    <row r="19" spans="1:12" ht="15" customHeight="1" thickBot="1" x14ac:dyDescent="0.2">
      <c r="A19" s="30">
        <f t="shared" ca="1" si="0"/>
        <v>0.26210385179689788</v>
      </c>
      <c r="B19" s="31">
        <f t="shared" ca="1" si="0"/>
        <v>0.2449904059517154</v>
      </c>
      <c r="C19" s="31">
        <f t="shared" ca="1" si="0"/>
        <v>0.47174764926239199</v>
      </c>
      <c r="D19" s="31">
        <f t="shared" ca="1" si="0"/>
        <v>0.61462788113728362</v>
      </c>
      <c r="E19" s="45">
        <f t="shared" ca="1" si="0"/>
        <v>0.96621495175610761</v>
      </c>
      <c r="F19" s="31">
        <f t="shared" ca="1" si="0"/>
        <v>0.2460371607109999</v>
      </c>
      <c r="G19" s="46">
        <f t="shared" ca="1" si="0"/>
        <v>0.54228234273004339</v>
      </c>
      <c r="H19" s="31">
        <f t="shared" ca="1" si="0"/>
        <v>0.87805756041962502</v>
      </c>
      <c r="I19" s="31">
        <f t="shared" ca="1" si="0"/>
        <v>0.6160947694288178</v>
      </c>
      <c r="J19" s="31">
        <f t="shared" ca="1" si="0"/>
        <v>9.4227142630020244E-2</v>
      </c>
      <c r="K19" s="32">
        <f t="shared" ca="1" si="0"/>
        <v>3.4500458347042073E-3</v>
      </c>
    </row>
    <row r="20" spans="1:12" ht="15" customHeight="1" thickBot="1" x14ac:dyDescent="0.2">
      <c r="F20" s="18" t="s">
        <v>20</v>
      </c>
    </row>
    <row r="21" spans="1:12" ht="15" customHeight="1" thickBot="1" x14ac:dyDescent="0.2"/>
    <row r="22" spans="1:12" ht="15" customHeight="1" x14ac:dyDescent="0.15">
      <c r="A22" s="67" t="s">
        <v>18</v>
      </c>
      <c r="B22" s="68"/>
      <c r="C22" s="69"/>
      <c r="D22" s="67" t="s">
        <v>14</v>
      </c>
      <c r="E22" s="68"/>
      <c r="F22" s="68"/>
      <c r="G22" s="69"/>
      <c r="H22" s="67" t="s">
        <v>23</v>
      </c>
      <c r="I22" s="68"/>
      <c r="J22" s="69"/>
      <c r="K22" s="50"/>
      <c r="L22" s="15"/>
    </row>
    <row r="23" spans="1:12" ht="15" customHeight="1" x14ac:dyDescent="0.15">
      <c r="A23" s="23" t="s">
        <v>11</v>
      </c>
      <c r="B23" s="33" t="s">
        <v>12</v>
      </c>
      <c r="C23" s="34" t="s">
        <v>13</v>
      </c>
      <c r="D23" s="23" t="s">
        <v>15</v>
      </c>
      <c r="E23" s="33" t="s">
        <v>12</v>
      </c>
      <c r="F23" s="33" t="s">
        <v>13</v>
      </c>
      <c r="G23" s="34" t="s">
        <v>16</v>
      </c>
      <c r="H23" s="23" t="s">
        <v>3</v>
      </c>
      <c r="I23" s="33" t="s">
        <v>24</v>
      </c>
      <c r="J23" s="34" t="s">
        <v>25</v>
      </c>
      <c r="K23" s="51" t="s">
        <v>26</v>
      </c>
    </row>
    <row r="24" spans="1:12" ht="15" customHeight="1" x14ac:dyDescent="0.15">
      <c r="A24" s="35">
        <v>1</v>
      </c>
      <c r="B24" s="36">
        <v>-1</v>
      </c>
      <c r="C24" s="37">
        <f ca="1">IF(OFFSET(INDIRECT($G$5),-1,0)&lt;$C$4,0,IF(OFFSET(INDIRECT($G$5),-1,1)&lt;$C$4,1,IF(OFFSET(INDIRECT($G$5),-1,-1)&lt;$C$4,-1,0)))</f>
        <v>0</v>
      </c>
      <c r="D24" s="11">
        <f ca="1">OFFSET(INDIRECT(G5),B24,C24)</f>
        <v>0.2460371607109999</v>
      </c>
      <c r="E24" s="36">
        <f ca="1">ROW(OFFSET(INDIRECT(G5),B24,C24))</f>
        <v>19</v>
      </c>
      <c r="F24" s="36">
        <f ca="1">COLUMN(OFFSET(INDIRECT(G5),B24,C24))</f>
        <v>6</v>
      </c>
      <c r="G24" s="37" t="str">
        <f ca="1">ADDRESS(E24,F24)</f>
        <v>$F$19</v>
      </c>
      <c r="H24" s="35" t="str">
        <f ca="1">IF(INDIRECT(G24)&lt;$C$4,"forest","non-forest")</f>
        <v>non-forest</v>
      </c>
      <c r="I24" s="36">
        <f ca="1">IF(H24="forest",1,0)</f>
        <v>0</v>
      </c>
      <c r="J24" s="12">
        <f ca="1">IF(H24="non-forest",1,0)</f>
        <v>1</v>
      </c>
      <c r="K24" s="43">
        <f ca="1">IF(I24=1,1,IF(RAND()&gt;$G$4,1,0))</f>
        <v>0</v>
      </c>
    </row>
    <row r="25" spans="1:12" ht="15" customHeight="1" x14ac:dyDescent="0.15">
      <c r="A25" s="35">
        <f>1+A24</f>
        <v>2</v>
      </c>
      <c r="B25" s="36">
        <v>-1</v>
      </c>
      <c r="C25" s="37">
        <f ca="1">IF(OFFSET(INDIRECT(G24),-1,0)&lt;$C$4,0,IF(OFFSET(INDIRECT(G24),-1,1)&lt;$C$4,1,IF(OFFSET(INDIRECT(G24),-1,-1)&lt;$C$4,-1,0)))</f>
        <v>0</v>
      </c>
      <c r="D25" s="11">
        <f ca="1">OFFSET(INDIRECT(G24),B25,C25)</f>
        <v>0.79538711315267308</v>
      </c>
      <c r="E25" s="36">
        <f ca="1">ROW(OFFSET(INDIRECT(G24),B25,C25))</f>
        <v>18</v>
      </c>
      <c r="F25" s="36">
        <f ca="1">COLUMN(OFFSET(INDIRECT(G24),B25,C25))</f>
        <v>6</v>
      </c>
      <c r="G25" s="37" t="str">
        <f ca="1">ADDRESS(E25,F25)</f>
        <v>$F$18</v>
      </c>
      <c r="H25" s="35" t="str">
        <f t="shared" ref="H25:H33" ca="1" si="1">IF(INDIRECT(G25)&lt;$C$4,"forest","non-forest")</f>
        <v>non-forest</v>
      </c>
      <c r="I25" s="36">
        <f t="shared" ref="I25:I33" ca="1" si="2">IF(H25="forest",1,0)</f>
        <v>0</v>
      </c>
      <c r="J25" s="12">
        <f t="shared" ref="J25:J33" ca="1" si="3">IF(H25="non-forest",1,0)</f>
        <v>1</v>
      </c>
      <c r="K25" s="43">
        <f ca="1">K24*(IF(I25=1,1,IF(RAND()&gt;$G$4,1,0)))</f>
        <v>0</v>
      </c>
    </row>
    <row r="26" spans="1:12" ht="15" customHeight="1" x14ac:dyDescent="0.15">
      <c r="A26" s="35">
        <f t="shared" ref="A26:A33" si="4">1+A25</f>
        <v>3</v>
      </c>
      <c r="B26" s="36">
        <v>-1</v>
      </c>
      <c r="C26" s="37">
        <f t="shared" ref="C26:C33" ca="1" si="5">IF(OFFSET(INDIRECT(G25),-1,0)&lt;$C$4,0,IF(OFFSET(INDIRECT(G25),-1,1)&lt;$C$4,1,IF(OFFSET(INDIRECT(G25),-1,-1)&lt;$C$4,-1,0)))</f>
        <v>0</v>
      </c>
      <c r="D26" s="11">
        <f t="shared" ref="D26:D33" ca="1" si="6">OFFSET(INDIRECT(G25),B26,C26)</f>
        <v>0.71698593516912146</v>
      </c>
      <c r="E26" s="36">
        <f t="shared" ref="E26:E33" ca="1" si="7">ROW(OFFSET(INDIRECT(G25),B26,C26))</f>
        <v>17</v>
      </c>
      <c r="F26" s="36">
        <f t="shared" ref="F26:F33" ca="1" si="8">COLUMN(OFFSET(INDIRECT(G25),B26,C26))</f>
        <v>6</v>
      </c>
      <c r="G26" s="37" t="str">
        <f t="shared" ref="G26:G33" ca="1" si="9">ADDRESS(E26,F26)</f>
        <v>$F$17</v>
      </c>
      <c r="H26" s="35" t="str">
        <f t="shared" ca="1" si="1"/>
        <v>non-forest</v>
      </c>
      <c r="I26" s="36">
        <f t="shared" ca="1" si="2"/>
        <v>0</v>
      </c>
      <c r="J26" s="12">
        <f t="shared" ca="1" si="3"/>
        <v>1</v>
      </c>
      <c r="K26" s="43">
        <f t="shared" ref="K26:K33" ca="1" si="10">K25*(IF(I26=1,1,IF(RAND()&gt;$G$4,1,0)))</f>
        <v>0</v>
      </c>
    </row>
    <row r="27" spans="1:12" ht="15" customHeight="1" x14ac:dyDescent="0.15">
      <c r="A27" s="35">
        <f t="shared" si="4"/>
        <v>4</v>
      </c>
      <c r="B27" s="36">
        <v>-1</v>
      </c>
      <c r="C27" s="37">
        <f t="shared" ca="1" si="5"/>
        <v>0</v>
      </c>
      <c r="D27" s="11">
        <f t="shared" ca="1" si="6"/>
        <v>0.48480942145746758</v>
      </c>
      <c r="E27" s="36">
        <f t="shared" ca="1" si="7"/>
        <v>16</v>
      </c>
      <c r="F27" s="36">
        <f t="shared" ca="1" si="8"/>
        <v>6</v>
      </c>
      <c r="G27" s="37" t="str">
        <f t="shared" ca="1" si="9"/>
        <v>$F$16</v>
      </c>
      <c r="H27" s="35" t="str">
        <f t="shared" ca="1" si="1"/>
        <v>non-forest</v>
      </c>
      <c r="I27" s="36">
        <f t="shared" ca="1" si="2"/>
        <v>0</v>
      </c>
      <c r="J27" s="12">
        <f t="shared" ca="1" si="3"/>
        <v>1</v>
      </c>
      <c r="K27" s="43">
        <f t="shared" ca="1" si="10"/>
        <v>0</v>
      </c>
    </row>
    <row r="28" spans="1:12" ht="15" customHeight="1" x14ac:dyDescent="0.15">
      <c r="A28" s="35">
        <f t="shared" si="4"/>
        <v>5</v>
      </c>
      <c r="B28" s="36">
        <v>-1</v>
      </c>
      <c r="C28" s="37">
        <f t="shared" ca="1" si="5"/>
        <v>0</v>
      </c>
      <c r="D28" s="11">
        <f t="shared" ca="1" si="6"/>
        <v>0.11163894146244413</v>
      </c>
      <c r="E28" s="36">
        <f t="shared" ca="1" si="7"/>
        <v>15</v>
      </c>
      <c r="F28" s="36">
        <f t="shared" ca="1" si="8"/>
        <v>6</v>
      </c>
      <c r="G28" s="37" t="str">
        <f t="shared" ca="1" si="9"/>
        <v>$F$15</v>
      </c>
      <c r="H28" s="35" t="str">
        <f t="shared" ca="1" si="1"/>
        <v>non-forest</v>
      </c>
      <c r="I28" s="36">
        <f t="shared" ca="1" si="2"/>
        <v>0</v>
      </c>
      <c r="J28" s="12">
        <f t="shared" ca="1" si="3"/>
        <v>1</v>
      </c>
      <c r="K28" s="43">
        <f t="shared" ca="1" si="10"/>
        <v>0</v>
      </c>
    </row>
    <row r="29" spans="1:12" ht="15" customHeight="1" x14ac:dyDescent="0.15">
      <c r="A29" s="35">
        <f t="shared" si="4"/>
        <v>6</v>
      </c>
      <c r="B29" s="36">
        <v>-1</v>
      </c>
      <c r="C29" s="37">
        <f t="shared" ca="1" si="5"/>
        <v>-1</v>
      </c>
      <c r="D29" s="11">
        <f t="shared" ca="1" si="6"/>
        <v>9.3581564720617072E-2</v>
      </c>
      <c r="E29" s="36">
        <f t="shared" ca="1" si="7"/>
        <v>14</v>
      </c>
      <c r="F29" s="36">
        <f t="shared" ca="1" si="8"/>
        <v>5</v>
      </c>
      <c r="G29" s="37" t="str">
        <f t="shared" ca="1" si="9"/>
        <v>$E$14</v>
      </c>
      <c r="H29" s="35" t="str">
        <f t="shared" ca="1" si="1"/>
        <v>forest</v>
      </c>
      <c r="I29" s="36">
        <f t="shared" ca="1" si="2"/>
        <v>1</v>
      </c>
      <c r="J29" s="12">
        <f t="shared" ca="1" si="3"/>
        <v>0</v>
      </c>
      <c r="K29" s="43">
        <f t="shared" ca="1" si="10"/>
        <v>0</v>
      </c>
    </row>
    <row r="30" spans="1:12" ht="15" customHeight="1" x14ac:dyDescent="0.15">
      <c r="A30" s="35">
        <f t="shared" si="4"/>
        <v>7</v>
      </c>
      <c r="B30" s="36">
        <v>-1</v>
      </c>
      <c r="C30" s="37">
        <f t="shared" ca="1" si="5"/>
        <v>0</v>
      </c>
      <c r="D30" s="11">
        <f t="shared" ca="1" si="6"/>
        <v>0.86157502871561009</v>
      </c>
      <c r="E30" s="36">
        <f t="shared" ca="1" si="7"/>
        <v>13</v>
      </c>
      <c r="F30" s="36">
        <f t="shared" ca="1" si="8"/>
        <v>5</v>
      </c>
      <c r="G30" s="37" t="str">
        <f t="shared" ca="1" si="9"/>
        <v>$E$13</v>
      </c>
      <c r="H30" s="35" t="str">
        <f t="shared" ca="1" si="1"/>
        <v>non-forest</v>
      </c>
      <c r="I30" s="36">
        <f t="shared" ca="1" si="2"/>
        <v>0</v>
      </c>
      <c r="J30" s="12">
        <f t="shared" ca="1" si="3"/>
        <v>1</v>
      </c>
      <c r="K30" s="43">
        <f t="shared" ca="1" si="10"/>
        <v>0</v>
      </c>
    </row>
    <row r="31" spans="1:12" ht="15" customHeight="1" x14ac:dyDescent="0.15">
      <c r="A31" s="35">
        <f t="shared" si="4"/>
        <v>8</v>
      </c>
      <c r="B31" s="36">
        <v>-1</v>
      </c>
      <c r="C31" s="37">
        <f t="shared" ca="1" si="5"/>
        <v>0</v>
      </c>
      <c r="D31" s="11">
        <f t="shared" ca="1" si="6"/>
        <v>0.43338382054834668</v>
      </c>
      <c r="E31" s="36">
        <f t="shared" ca="1" si="7"/>
        <v>12</v>
      </c>
      <c r="F31" s="36">
        <f t="shared" ca="1" si="8"/>
        <v>5</v>
      </c>
      <c r="G31" s="37" t="str">
        <f t="shared" ca="1" si="9"/>
        <v>$E$12</v>
      </c>
      <c r="H31" s="35" t="str">
        <f t="shared" ca="1" si="1"/>
        <v>non-forest</v>
      </c>
      <c r="I31" s="36">
        <f t="shared" ca="1" si="2"/>
        <v>0</v>
      </c>
      <c r="J31" s="12">
        <f t="shared" ca="1" si="3"/>
        <v>1</v>
      </c>
      <c r="K31" s="43">
        <f t="shared" ca="1" si="10"/>
        <v>0</v>
      </c>
    </row>
    <row r="32" spans="1:12" ht="15" customHeight="1" x14ac:dyDescent="0.15">
      <c r="A32" s="35">
        <f t="shared" si="4"/>
        <v>9</v>
      </c>
      <c r="B32" s="36">
        <v>-1</v>
      </c>
      <c r="C32" s="37">
        <f t="shared" ca="1" si="5"/>
        <v>1</v>
      </c>
      <c r="D32" s="11">
        <f t="shared" ca="1" si="6"/>
        <v>0</v>
      </c>
      <c r="E32" s="36">
        <f t="shared" ca="1" si="7"/>
        <v>11</v>
      </c>
      <c r="F32" s="36">
        <f t="shared" ca="1" si="8"/>
        <v>6</v>
      </c>
      <c r="G32" s="37" t="str">
        <f t="shared" ca="1" si="9"/>
        <v>$F$11</v>
      </c>
      <c r="H32" s="35" t="str">
        <f t="shared" ca="1" si="1"/>
        <v>forest</v>
      </c>
      <c r="I32" s="36">
        <f t="shared" ca="1" si="2"/>
        <v>1</v>
      </c>
      <c r="J32" s="12">
        <f t="shared" ca="1" si="3"/>
        <v>0</v>
      </c>
      <c r="K32" s="43">
        <f t="shared" ca="1" si="10"/>
        <v>0</v>
      </c>
    </row>
    <row r="33" spans="1:11" ht="15" customHeight="1" thickBot="1" x14ac:dyDescent="0.2">
      <c r="A33" s="38">
        <f t="shared" si="4"/>
        <v>10</v>
      </c>
      <c r="B33" s="39">
        <v>-1</v>
      </c>
      <c r="C33" s="40">
        <f t="shared" ca="1" si="5"/>
        <v>0</v>
      </c>
      <c r="D33" s="13">
        <f t="shared" ca="1" si="6"/>
        <v>0.77313496699598794</v>
      </c>
      <c r="E33" s="39">
        <f t="shared" ca="1" si="7"/>
        <v>10</v>
      </c>
      <c r="F33" s="39">
        <f t="shared" ca="1" si="8"/>
        <v>6</v>
      </c>
      <c r="G33" s="40" t="str">
        <f t="shared" ca="1" si="9"/>
        <v>$F$10</v>
      </c>
      <c r="H33" s="38" t="str">
        <f t="shared" ca="1" si="1"/>
        <v>non-forest</v>
      </c>
      <c r="I33" s="39">
        <f t="shared" ca="1" si="2"/>
        <v>0</v>
      </c>
      <c r="J33" s="14">
        <f t="shared" ca="1" si="3"/>
        <v>1</v>
      </c>
      <c r="K33" s="43">
        <f t="shared" ca="1" si="10"/>
        <v>0</v>
      </c>
    </row>
    <row r="34" spans="1:11" ht="15" customHeight="1" thickBot="1" x14ac:dyDescent="0.2">
      <c r="A34" s="17"/>
      <c r="B34" s="17"/>
      <c r="C34" s="17"/>
      <c r="E34" s="17"/>
      <c r="F34" s="17"/>
      <c r="G34" s="17"/>
      <c r="H34" s="17"/>
      <c r="I34" s="41">
        <f ca="1">SUM(I24:I33)</f>
        <v>2</v>
      </c>
      <c r="J34" s="42">
        <f ca="1">SUM(J24:J33)</f>
        <v>8</v>
      </c>
      <c r="K34" s="18">
        <f ca="1">K33</f>
        <v>0</v>
      </c>
    </row>
    <row r="35" spans="1:11" ht="15" customHeight="1" x14ac:dyDescent="0.15">
      <c r="A35" s="17"/>
      <c r="B35" s="17"/>
      <c r="C35" s="17"/>
      <c r="E35" s="17"/>
      <c r="F35" s="17"/>
      <c r="G35" s="17"/>
      <c r="H35" s="17"/>
      <c r="I35" s="17"/>
    </row>
    <row r="36" spans="1:11" ht="15" customHeight="1" x14ac:dyDescent="0.15">
      <c r="A36" s="19"/>
      <c r="B36" s="16"/>
      <c r="C36" s="19"/>
      <c r="D36" s="19"/>
      <c r="E36" s="16"/>
      <c r="F36" s="17"/>
      <c r="G36" s="16" t="s">
        <v>2</v>
      </c>
      <c r="H36" s="16" t="s">
        <v>0</v>
      </c>
      <c r="I36" s="19" t="s">
        <v>0</v>
      </c>
      <c r="J36" s="19" t="s">
        <v>0</v>
      </c>
    </row>
    <row r="37" spans="1:11" ht="15" customHeight="1" x14ac:dyDescent="0.15">
      <c r="A37" s="20" t="s">
        <v>1</v>
      </c>
      <c r="B37" s="20" t="s">
        <v>27</v>
      </c>
      <c r="C37" s="21" t="s">
        <v>28</v>
      </c>
      <c r="D37" s="21" t="s">
        <v>17</v>
      </c>
      <c r="E37" s="33"/>
      <c r="F37" s="17"/>
      <c r="G37" s="16" t="s">
        <v>21</v>
      </c>
      <c r="H37" s="16" t="s">
        <v>30</v>
      </c>
      <c r="I37" s="19" t="s">
        <v>31</v>
      </c>
      <c r="J37" s="19" t="s">
        <v>32</v>
      </c>
    </row>
    <row r="38" spans="1:11" ht="15" customHeight="1" x14ac:dyDescent="0.15">
      <c r="A38" s="17">
        <v>1</v>
      </c>
      <c r="B38" s="17">
        <v>2</v>
      </c>
      <c r="C38" s="17">
        <v>8</v>
      </c>
      <c r="D38" s="17">
        <v>0</v>
      </c>
      <c r="E38" s="17"/>
      <c r="F38" s="17"/>
      <c r="G38" s="17">
        <v>1</v>
      </c>
      <c r="H38" s="17">
        <v>1</v>
      </c>
      <c r="I38" s="2">
        <v>0.44</v>
      </c>
      <c r="J38" s="2">
        <v>1</v>
      </c>
    </row>
    <row r="39" spans="1:11" ht="15" customHeight="1" x14ac:dyDescent="0.15">
      <c r="A39" s="17">
        <f>1+A38</f>
        <v>2</v>
      </c>
      <c r="B39" s="17">
        <v>5</v>
      </c>
      <c r="C39" s="17">
        <v>5</v>
      </c>
      <c r="D39" s="17">
        <v>0</v>
      </c>
      <c r="E39" s="17"/>
      <c r="G39" s="17">
        <v>0.9</v>
      </c>
      <c r="H39" s="17">
        <v>1</v>
      </c>
      <c r="I39" s="2">
        <v>0.36</v>
      </c>
      <c r="J39" s="2">
        <v>1</v>
      </c>
    </row>
    <row r="40" spans="1:11" ht="15" customHeight="1" x14ac:dyDescent="0.15">
      <c r="A40" s="17">
        <f t="shared" ref="A40:A62" si="11">1+A39</f>
        <v>3</v>
      </c>
      <c r="B40" s="17">
        <v>3</v>
      </c>
      <c r="C40" s="17">
        <v>7</v>
      </c>
      <c r="D40" s="17">
        <v>0</v>
      </c>
      <c r="E40" s="17"/>
      <c r="G40" s="17">
        <f>G39-0.1</f>
        <v>0.8</v>
      </c>
      <c r="H40" s="17">
        <v>1</v>
      </c>
      <c r="I40" s="2">
        <v>0.48</v>
      </c>
      <c r="J40" s="2">
        <v>0.96</v>
      </c>
    </row>
    <row r="41" spans="1:11" ht="15" customHeight="1" x14ac:dyDescent="0.15">
      <c r="A41" s="17">
        <f t="shared" si="11"/>
        <v>4</v>
      </c>
      <c r="B41" s="17">
        <v>2</v>
      </c>
      <c r="C41" s="17">
        <v>8</v>
      </c>
      <c r="D41" s="17">
        <v>0</v>
      </c>
      <c r="E41" s="17"/>
      <c r="G41" s="17">
        <f t="shared" ref="G41:G47" si="12">G40-0.1</f>
        <v>0.70000000000000007</v>
      </c>
      <c r="H41" s="17">
        <v>0.84</v>
      </c>
      <c r="I41" s="2">
        <v>0.48</v>
      </c>
      <c r="J41" s="2">
        <v>0.92</v>
      </c>
    </row>
    <row r="42" spans="1:11" ht="15" customHeight="1" x14ac:dyDescent="0.15">
      <c r="A42" s="17">
        <f t="shared" si="11"/>
        <v>5</v>
      </c>
      <c r="B42" s="17">
        <v>3</v>
      </c>
      <c r="C42" s="17">
        <v>7</v>
      </c>
      <c r="D42" s="17">
        <v>0</v>
      </c>
      <c r="E42" s="17"/>
      <c r="G42" s="17">
        <f t="shared" si="12"/>
        <v>0.60000000000000009</v>
      </c>
      <c r="H42" s="17">
        <v>0.8</v>
      </c>
      <c r="I42" s="2">
        <v>0.44</v>
      </c>
      <c r="J42" s="2">
        <v>0.68</v>
      </c>
    </row>
    <row r="43" spans="1:11" ht="15" customHeight="1" x14ac:dyDescent="0.15">
      <c r="A43" s="17">
        <f t="shared" si="11"/>
        <v>6</v>
      </c>
      <c r="B43" s="17">
        <v>3</v>
      </c>
      <c r="C43" s="17">
        <v>7</v>
      </c>
      <c r="D43" s="17">
        <v>0</v>
      </c>
      <c r="E43" s="17"/>
      <c r="G43" s="17">
        <f t="shared" si="12"/>
        <v>0.50000000000000011</v>
      </c>
      <c r="H43" s="17">
        <v>0.48</v>
      </c>
      <c r="I43" s="2">
        <v>0.2</v>
      </c>
      <c r="J43" s="2">
        <v>0.44</v>
      </c>
    </row>
    <row r="44" spans="1:11" ht="15" customHeight="1" x14ac:dyDescent="0.15">
      <c r="A44" s="17">
        <f t="shared" si="11"/>
        <v>7</v>
      </c>
      <c r="B44" s="17">
        <v>3</v>
      </c>
      <c r="C44" s="17">
        <v>7</v>
      </c>
      <c r="D44" s="17">
        <v>0</v>
      </c>
      <c r="E44" s="17"/>
      <c r="G44" s="17">
        <f t="shared" si="12"/>
        <v>0.40000000000000013</v>
      </c>
      <c r="H44" s="17">
        <v>0.2</v>
      </c>
      <c r="I44" s="2">
        <v>0.24</v>
      </c>
      <c r="J44" s="2">
        <v>0.52</v>
      </c>
    </row>
    <row r="45" spans="1:11" ht="15" customHeight="1" x14ac:dyDescent="0.15">
      <c r="A45" s="17">
        <f t="shared" si="11"/>
        <v>8</v>
      </c>
      <c r="B45" s="17">
        <v>5</v>
      </c>
      <c r="C45" s="17">
        <v>5</v>
      </c>
      <c r="D45" s="17">
        <v>0</v>
      </c>
      <c r="E45" s="17"/>
      <c r="G45" s="17">
        <f t="shared" si="12"/>
        <v>0.30000000000000016</v>
      </c>
      <c r="H45" s="17">
        <v>0.12</v>
      </c>
      <c r="I45" s="2">
        <v>0.16</v>
      </c>
      <c r="J45" s="2">
        <v>0.36</v>
      </c>
    </row>
    <row r="46" spans="1:11" ht="15" customHeight="1" x14ac:dyDescent="0.15">
      <c r="A46" s="17">
        <f>1+A45</f>
        <v>9</v>
      </c>
      <c r="B46" s="17">
        <v>3</v>
      </c>
      <c r="C46" s="17">
        <v>7</v>
      </c>
      <c r="D46" s="17">
        <v>0</v>
      </c>
      <c r="E46" s="17"/>
      <c r="G46" s="17">
        <f t="shared" si="12"/>
        <v>0.20000000000000015</v>
      </c>
      <c r="H46" s="17">
        <v>0</v>
      </c>
      <c r="I46" s="2">
        <v>0</v>
      </c>
      <c r="J46" s="2">
        <v>0</v>
      </c>
    </row>
    <row r="47" spans="1:11" ht="15" customHeight="1" x14ac:dyDescent="0.15">
      <c r="A47" s="17">
        <f t="shared" si="11"/>
        <v>10</v>
      </c>
      <c r="B47" s="17">
        <v>2</v>
      </c>
      <c r="C47" s="17">
        <v>8</v>
      </c>
      <c r="D47" s="17">
        <v>0</v>
      </c>
      <c r="E47" s="17"/>
      <c r="G47" s="17">
        <f t="shared" si="12"/>
        <v>0.10000000000000014</v>
      </c>
      <c r="H47" s="17">
        <v>0</v>
      </c>
      <c r="I47" s="2">
        <v>0</v>
      </c>
      <c r="J47" s="2">
        <v>0</v>
      </c>
    </row>
    <row r="48" spans="1:11" ht="15" customHeight="1" x14ac:dyDescent="0.15">
      <c r="A48" s="17">
        <f t="shared" si="11"/>
        <v>11</v>
      </c>
      <c r="B48" s="17">
        <v>2</v>
      </c>
      <c r="C48" s="17">
        <v>8</v>
      </c>
      <c r="D48" s="17">
        <v>0</v>
      </c>
      <c r="E48" s="17"/>
      <c r="G48" s="17">
        <v>0</v>
      </c>
      <c r="H48" s="17">
        <v>0</v>
      </c>
      <c r="I48" s="2">
        <v>0</v>
      </c>
      <c r="J48" s="2">
        <v>0</v>
      </c>
    </row>
    <row r="49" spans="1:5" ht="15" customHeight="1" x14ac:dyDescent="0.15">
      <c r="A49" s="17">
        <f t="shared" si="11"/>
        <v>12</v>
      </c>
      <c r="B49" s="17">
        <v>3</v>
      </c>
      <c r="C49" s="17">
        <v>7</v>
      </c>
      <c r="D49" s="17">
        <v>0</v>
      </c>
      <c r="E49" s="17"/>
    </row>
    <row r="50" spans="1:5" ht="15" customHeight="1" x14ac:dyDescent="0.15">
      <c r="A50" s="17">
        <f t="shared" si="11"/>
        <v>13</v>
      </c>
      <c r="B50" s="17">
        <v>3</v>
      </c>
      <c r="C50" s="17">
        <v>7</v>
      </c>
      <c r="D50" s="17">
        <v>0</v>
      </c>
      <c r="E50" s="17"/>
    </row>
    <row r="51" spans="1:5" ht="15" customHeight="1" x14ac:dyDescent="0.15">
      <c r="A51" s="17">
        <f t="shared" si="11"/>
        <v>14</v>
      </c>
      <c r="B51" s="17">
        <v>2</v>
      </c>
      <c r="C51" s="17">
        <v>8</v>
      </c>
      <c r="D51" s="17">
        <v>0</v>
      </c>
      <c r="E51" s="17"/>
    </row>
    <row r="52" spans="1:5" ht="15" customHeight="1" x14ac:dyDescent="0.15">
      <c r="A52" s="17">
        <f t="shared" si="11"/>
        <v>15</v>
      </c>
      <c r="B52" s="17">
        <v>4</v>
      </c>
      <c r="C52" s="17">
        <v>6</v>
      </c>
      <c r="D52" s="17">
        <v>0</v>
      </c>
      <c r="E52" s="17"/>
    </row>
    <row r="53" spans="1:5" ht="15" customHeight="1" x14ac:dyDescent="0.15">
      <c r="A53" s="17">
        <f t="shared" si="11"/>
        <v>16</v>
      </c>
      <c r="B53" s="17">
        <v>5</v>
      </c>
      <c r="C53" s="17">
        <v>5</v>
      </c>
      <c r="D53" s="17">
        <v>0</v>
      </c>
      <c r="E53" s="17"/>
    </row>
    <row r="54" spans="1:5" ht="15" customHeight="1" x14ac:dyDescent="0.15">
      <c r="A54" s="17">
        <f t="shared" si="11"/>
        <v>17</v>
      </c>
      <c r="B54" s="17">
        <v>3</v>
      </c>
      <c r="C54" s="17">
        <v>7</v>
      </c>
      <c r="D54" s="17">
        <v>0</v>
      </c>
      <c r="E54" s="17"/>
    </row>
    <row r="55" spans="1:5" ht="15" customHeight="1" x14ac:dyDescent="0.15">
      <c r="A55" s="17">
        <f t="shared" si="11"/>
        <v>18</v>
      </c>
      <c r="B55" s="17">
        <v>2</v>
      </c>
      <c r="C55" s="17">
        <v>8</v>
      </c>
      <c r="D55" s="17">
        <v>0</v>
      </c>
      <c r="E55" s="17"/>
    </row>
    <row r="56" spans="1:5" ht="15" customHeight="1" x14ac:dyDescent="0.15">
      <c r="A56" s="17">
        <f t="shared" si="11"/>
        <v>19</v>
      </c>
      <c r="B56" s="17">
        <v>6</v>
      </c>
      <c r="C56" s="17">
        <v>4</v>
      </c>
      <c r="D56" s="17">
        <v>0</v>
      </c>
      <c r="E56" s="17"/>
    </row>
    <row r="57" spans="1:5" ht="15" customHeight="1" x14ac:dyDescent="0.15">
      <c r="A57" s="17">
        <f t="shared" si="11"/>
        <v>20</v>
      </c>
      <c r="B57" s="17">
        <v>3</v>
      </c>
      <c r="C57" s="17">
        <v>7</v>
      </c>
      <c r="D57" s="17">
        <v>0</v>
      </c>
      <c r="E57" s="17"/>
    </row>
    <row r="58" spans="1:5" ht="15" customHeight="1" x14ac:dyDescent="0.15">
      <c r="A58" s="17">
        <f t="shared" si="11"/>
        <v>21</v>
      </c>
      <c r="B58" s="17">
        <v>2</v>
      </c>
      <c r="C58" s="17">
        <v>8</v>
      </c>
      <c r="D58" s="17">
        <v>0</v>
      </c>
      <c r="E58" s="17"/>
    </row>
    <row r="59" spans="1:5" ht="15" customHeight="1" x14ac:dyDescent="0.15">
      <c r="A59" s="17">
        <f t="shared" si="11"/>
        <v>22</v>
      </c>
      <c r="B59" s="17">
        <v>4</v>
      </c>
      <c r="C59" s="17">
        <v>6</v>
      </c>
      <c r="D59" s="17">
        <v>0</v>
      </c>
      <c r="E59" s="17"/>
    </row>
    <row r="60" spans="1:5" ht="15" customHeight="1" x14ac:dyDescent="0.15">
      <c r="A60" s="17">
        <f t="shared" si="11"/>
        <v>23</v>
      </c>
      <c r="B60" s="17">
        <v>4</v>
      </c>
      <c r="C60" s="17">
        <v>6</v>
      </c>
      <c r="D60" s="17">
        <v>0</v>
      </c>
      <c r="E60" s="17"/>
    </row>
    <row r="61" spans="1:5" ht="15" customHeight="1" x14ac:dyDescent="0.15">
      <c r="A61" s="17">
        <f t="shared" si="11"/>
        <v>24</v>
      </c>
      <c r="B61" s="17">
        <v>2</v>
      </c>
      <c r="C61" s="17">
        <v>8</v>
      </c>
      <c r="D61" s="17">
        <v>0</v>
      </c>
      <c r="E61" s="17"/>
    </row>
    <row r="62" spans="1:5" ht="15" customHeight="1" x14ac:dyDescent="0.15">
      <c r="A62" s="17">
        <f t="shared" si="11"/>
        <v>25</v>
      </c>
      <c r="B62" s="17">
        <v>5</v>
      </c>
      <c r="C62" s="17">
        <v>5</v>
      </c>
      <c r="D62" s="17">
        <v>0</v>
      </c>
      <c r="E62" s="17"/>
    </row>
    <row r="63" spans="1:5" ht="15" customHeight="1" x14ac:dyDescent="0.15">
      <c r="B63" s="17"/>
      <c r="C63" s="17"/>
      <c r="D63" s="17"/>
      <c r="E63" s="17"/>
    </row>
    <row r="64" spans="1:5" ht="15" customHeight="1" x14ac:dyDescent="0.15">
      <c r="A64" s="2" t="s">
        <v>4</v>
      </c>
      <c r="B64" s="17">
        <f>AVERAGE(B38:B62)</f>
        <v>3.24</v>
      </c>
      <c r="C64" s="17">
        <f>AVERAGE(C38:C62)</f>
        <v>6.76</v>
      </c>
      <c r="D64" s="17">
        <f>AVERAGE(D38:D62)</f>
        <v>0</v>
      </c>
      <c r="E64" s="17"/>
    </row>
  </sheetData>
  <sheetCalcPr fullCalcOnLoad="1"/>
  <mergeCells count="3">
    <mergeCell ref="A22:C22"/>
    <mergeCell ref="D22:G22"/>
    <mergeCell ref="H22:J22"/>
  </mergeCells>
  <conditionalFormatting sqref="A9:K19">
    <cfRule type="cellIs" dxfId="0" priority="1" stopIfTrue="1" operator="between">
      <formula>0</formula>
      <formula>$C$4</formula>
    </cfRule>
  </conditionalFormatting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Random Walks</vt:lpstr>
      <vt:lpstr>Road across landscape</vt:lpstr>
    </vt:vector>
  </TitlesOfParts>
  <Company>VTCFWRU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Microsoft Office User</cp:lastModifiedBy>
  <cp:lastPrinted>2001-10-17T20:06:04Z</cp:lastPrinted>
  <dcterms:created xsi:type="dcterms:W3CDTF">2000-05-27T21:28:22Z</dcterms:created>
  <dcterms:modified xsi:type="dcterms:W3CDTF">2020-06-26T15:13:17Z</dcterms:modified>
</cp:coreProperties>
</file>