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4FA5FB4A-217F-934B-B8A6-52ADB4755EE1}" xr6:coauthVersionLast="45" xr6:coauthVersionMax="45" xr10:uidLastSave="{00000000-0000-0000-0000-000000000000}"/>
  <bookViews>
    <workbookView xWindow="360" yWindow="460" windowWidth="11300" windowHeight="5980"/>
  </bookViews>
  <sheets>
    <sheet name="Sheet1" sheetId="1" r:id="rId1"/>
  </sheets>
  <definedNames>
    <definedName name="Arial">Sheet1!#REF!</definedName>
    <definedName name="Raw">Sheet1!#REF!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N9" i="1"/>
  <c r="O9" i="1"/>
  <c r="P9" i="1"/>
  <c r="N10" i="1"/>
  <c r="AA10" i="1"/>
  <c r="AA8" i="1" s="1"/>
  <c r="AA16" i="1"/>
  <c r="V38" i="1"/>
  <c r="V39" i="1"/>
  <c r="V40" i="1"/>
  <c r="V41" i="1"/>
  <c r="V42" i="1"/>
  <c r="V43" i="1"/>
  <c r="V44" i="1"/>
  <c r="V45" i="1"/>
  <c r="V46" i="1"/>
  <c r="S8" i="1"/>
  <c r="Q9" i="1"/>
  <c r="S10" i="1"/>
  <c r="Q11" i="1"/>
  <c r="S12" i="1"/>
  <c r="Q13" i="1"/>
  <c r="S14" i="1"/>
  <c r="Q16" i="1"/>
  <c r="S17" i="1"/>
  <c r="Q18" i="1"/>
  <c r="S19" i="1"/>
  <c r="Q20" i="1"/>
  <c r="S21" i="1"/>
  <c r="Q22" i="1"/>
  <c r="S23" i="1"/>
  <c r="Q24" i="1"/>
  <c r="S25" i="1"/>
  <c r="Q26" i="1"/>
  <c r="S27" i="1"/>
  <c r="Q28" i="1"/>
  <c r="S29" i="1"/>
  <c r="Q31" i="1"/>
  <c r="S33" i="1"/>
  <c r="Q35" i="1"/>
  <c r="S37" i="1"/>
  <c r="Q17" i="1"/>
  <c r="S20" i="1"/>
  <c r="S22" i="1"/>
  <c r="S24" i="1"/>
  <c r="Q29" i="1"/>
  <c r="Q33" i="1"/>
  <c r="S15" i="1"/>
  <c r="S30" i="1"/>
  <c r="Q32" i="1"/>
  <c r="S34" i="1"/>
  <c r="Q36" i="1"/>
  <c r="Q8" i="1"/>
  <c r="S16" i="1"/>
  <c r="S18" i="1"/>
  <c r="Q19" i="1"/>
  <c r="Q21" i="1"/>
  <c r="Q23" i="1"/>
  <c r="Q25" i="1"/>
  <c r="S26" i="1"/>
  <c r="S31" i="1"/>
  <c r="S9" i="1"/>
  <c r="Q10" i="1"/>
  <c r="S11" i="1"/>
  <c r="Q12" i="1"/>
  <c r="S13" i="1"/>
  <c r="Q14" i="1"/>
  <c r="Q27" i="1"/>
  <c r="S28" i="1"/>
  <c r="S32" i="1"/>
  <c r="S36" i="1"/>
  <c r="Q15" i="1"/>
  <c r="Q34" i="1"/>
  <c r="Q30" i="1"/>
  <c r="S35" i="1"/>
  <c r="Q37" i="1"/>
  <c r="T37" i="1" l="1"/>
  <c r="R37" i="1"/>
  <c r="U37" i="1" s="1"/>
  <c r="R30" i="1"/>
  <c r="U30" i="1" s="1"/>
  <c r="T30" i="1"/>
  <c r="R34" i="1"/>
  <c r="U34" i="1" s="1"/>
  <c r="T34" i="1"/>
  <c r="R15" i="1"/>
  <c r="T15" i="1"/>
  <c r="T27" i="1"/>
  <c r="R27" i="1"/>
  <c r="U27" i="1" s="1"/>
  <c r="T14" i="1"/>
  <c r="R14" i="1"/>
  <c r="T12" i="1"/>
  <c r="R12" i="1"/>
  <c r="T10" i="1"/>
  <c r="R10" i="1"/>
  <c r="T25" i="1"/>
  <c r="R25" i="1"/>
  <c r="U25" i="1" s="1"/>
  <c r="T23" i="1"/>
  <c r="R23" i="1"/>
  <c r="U23" i="1" s="1"/>
  <c r="T21" i="1"/>
  <c r="R21" i="1"/>
  <c r="U21" i="1" s="1"/>
  <c r="T19" i="1"/>
  <c r="R19" i="1"/>
  <c r="U19" i="1" s="1"/>
  <c r="T8" i="1"/>
  <c r="AA11" i="1"/>
  <c r="R8" i="1"/>
  <c r="T36" i="1"/>
  <c r="R36" i="1"/>
  <c r="U36" i="1" s="1"/>
  <c r="T32" i="1"/>
  <c r="R32" i="1"/>
  <c r="U32" i="1" s="1"/>
  <c r="T33" i="1"/>
  <c r="R33" i="1"/>
  <c r="U33" i="1" s="1"/>
  <c r="T29" i="1"/>
  <c r="R29" i="1"/>
  <c r="U29" i="1" s="1"/>
  <c r="T17" i="1"/>
  <c r="R17" i="1"/>
  <c r="R35" i="1"/>
  <c r="U35" i="1" s="1"/>
  <c r="T35" i="1"/>
  <c r="R31" i="1"/>
  <c r="U31" i="1" s="1"/>
  <c r="T31" i="1"/>
  <c r="R28" i="1"/>
  <c r="U28" i="1" s="1"/>
  <c r="T28" i="1"/>
  <c r="R26" i="1"/>
  <c r="U26" i="1" s="1"/>
  <c r="T26" i="1"/>
  <c r="R24" i="1"/>
  <c r="U24" i="1" s="1"/>
  <c r="T24" i="1"/>
  <c r="R22" i="1"/>
  <c r="U22" i="1" s="1"/>
  <c r="T22" i="1"/>
  <c r="R20" i="1"/>
  <c r="U20" i="1" s="1"/>
  <c r="T20" i="1"/>
  <c r="R18" i="1"/>
  <c r="U18" i="1" s="1"/>
  <c r="T18" i="1"/>
  <c r="R16" i="1"/>
  <c r="T16" i="1"/>
  <c r="R13" i="1"/>
  <c r="T13" i="1"/>
  <c r="R11" i="1"/>
  <c r="T11" i="1"/>
  <c r="R9" i="1"/>
  <c r="U9" i="1" s="1"/>
  <c r="T9" i="1"/>
  <c r="AA9" i="1"/>
  <c r="O10" i="1"/>
  <c r="P10" i="1" s="1"/>
  <c r="V10" i="1" s="1"/>
  <c r="N11" i="1"/>
  <c r="AA12" i="1"/>
  <c r="AA13" i="1"/>
  <c r="O11" i="1" l="1"/>
  <c r="P11" i="1" s="1"/>
  <c r="N12" i="1"/>
  <c r="U10" i="1"/>
  <c r="V9" i="1"/>
  <c r="AA25" i="1"/>
  <c r="AA26" i="1"/>
  <c r="U8" i="1"/>
  <c r="V8" i="1"/>
  <c r="AA23" i="1"/>
  <c r="AA22" i="1"/>
  <c r="AA24" i="1" l="1"/>
  <c r="U11" i="1"/>
  <c r="O12" i="1"/>
  <c r="P12" i="1" s="1"/>
  <c r="N13" i="1"/>
  <c r="V11" i="1"/>
  <c r="O13" i="1" l="1"/>
  <c r="P13" i="1" s="1"/>
  <c r="N14" i="1"/>
  <c r="V12" i="1"/>
  <c r="U12" i="1"/>
  <c r="O14" i="1" l="1"/>
  <c r="P14" i="1" s="1"/>
  <c r="N15" i="1"/>
  <c r="V13" i="1"/>
  <c r="U13" i="1"/>
  <c r="O15" i="1" l="1"/>
  <c r="P15" i="1" s="1"/>
  <c r="N16" i="1"/>
  <c r="V14" i="1"/>
  <c r="U14" i="1"/>
  <c r="V15" i="1" l="1"/>
  <c r="U15" i="1"/>
  <c r="O16" i="1"/>
  <c r="P16" i="1" s="1"/>
  <c r="N17" i="1"/>
  <c r="V16" i="1" l="1"/>
  <c r="U16" i="1"/>
  <c r="O17" i="1"/>
  <c r="P17" i="1" s="1"/>
  <c r="N18" i="1"/>
  <c r="V17" i="1" l="1"/>
  <c r="U17" i="1"/>
  <c r="O18" i="1"/>
  <c r="P18" i="1" s="1"/>
  <c r="V18" i="1" s="1"/>
  <c r="N19" i="1"/>
  <c r="O19" i="1" l="1"/>
  <c r="P19" i="1" s="1"/>
  <c r="V19" i="1" s="1"/>
  <c r="N20" i="1"/>
  <c r="AA28" i="1"/>
  <c r="AA27" i="1"/>
  <c r="O20" i="1" l="1"/>
  <c r="P20" i="1" s="1"/>
  <c r="V20" i="1" s="1"/>
  <c r="N21" i="1"/>
  <c r="O21" i="1" l="1"/>
  <c r="P21" i="1" s="1"/>
  <c r="V21" i="1" s="1"/>
  <c r="N22" i="1"/>
  <c r="O22" i="1" l="1"/>
  <c r="P22" i="1" s="1"/>
  <c r="V22" i="1" s="1"/>
  <c r="N23" i="1"/>
  <c r="O23" i="1" l="1"/>
  <c r="P23" i="1" s="1"/>
  <c r="V23" i="1" s="1"/>
  <c r="N24" i="1"/>
  <c r="O24" i="1" l="1"/>
  <c r="P24" i="1" s="1"/>
  <c r="V24" i="1" s="1"/>
  <c r="N25" i="1"/>
  <c r="O25" i="1" l="1"/>
  <c r="P25" i="1" s="1"/>
  <c r="V25" i="1" s="1"/>
  <c r="N26" i="1"/>
  <c r="O26" i="1" l="1"/>
  <c r="P26" i="1" s="1"/>
  <c r="V26" i="1" s="1"/>
  <c r="N27" i="1"/>
  <c r="O27" i="1" l="1"/>
  <c r="P27" i="1" s="1"/>
  <c r="V27" i="1" s="1"/>
  <c r="N28" i="1"/>
  <c r="O28" i="1" l="1"/>
  <c r="P28" i="1" s="1"/>
  <c r="V28" i="1" s="1"/>
  <c r="N29" i="1"/>
  <c r="O29" i="1" l="1"/>
  <c r="P29" i="1" s="1"/>
  <c r="V29" i="1" s="1"/>
  <c r="N30" i="1"/>
  <c r="O30" i="1" l="1"/>
  <c r="P30" i="1" s="1"/>
  <c r="V30" i="1" s="1"/>
  <c r="N31" i="1"/>
  <c r="O31" i="1" l="1"/>
  <c r="P31" i="1" s="1"/>
  <c r="V31" i="1" s="1"/>
  <c r="N32" i="1"/>
  <c r="N33" i="1" l="1"/>
  <c r="O32" i="1"/>
  <c r="P32" i="1" s="1"/>
  <c r="V32" i="1" s="1"/>
  <c r="O33" i="1" l="1"/>
  <c r="P33" i="1" s="1"/>
  <c r="V33" i="1" s="1"/>
  <c r="N34" i="1"/>
  <c r="O34" i="1" l="1"/>
  <c r="P34" i="1" s="1"/>
  <c r="V34" i="1" s="1"/>
  <c r="N35" i="1"/>
  <c r="O35" i="1" l="1"/>
  <c r="P35" i="1" s="1"/>
  <c r="V35" i="1" s="1"/>
  <c r="N36" i="1"/>
  <c r="O36" i="1" l="1"/>
  <c r="P36" i="1" s="1"/>
  <c r="V36" i="1" s="1"/>
  <c r="N37" i="1"/>
  <c r="O37" i="1" s="1"/>
  <c r="P37" i="1" s="1"/>
  <c r="V37" i="1" l="1"/>
  <c r="AA20" i="1"/>
  <c r="AA18" i="1"/>
  <c r="AA17" i="1"/>
  <c r="AA19" i="1"/>
  <c r="AA21" i="1" l="1"/>
</calcChain>
</file>

<file path=xl/sharedStrings.xml><?xml version="1.0" encoding="utf-8"?>
<sst xmlns="http://schemas.openxmlformats.org/spreadsheetml/2006/main" count="69" uniqueCount="45">
  <si>
    <t>f</t>
  </si>
  <si>
    <t>Patch 1</t>
  </si>
  <si>
    <t>Patch #</t>
  </si>
  <si>
    <t>Edge (m)</t>
  </si>
  <si>
    <t>Fractal</t>
  </si>
  <si>
    <t>Shape</t>
  </si>
  <si>
    <t>Edge</t>
  </si>
  <si>
    <t>Core</t>
  </si>
  <si>
    <t>Patch Analysis</t>
  </si>
  <si>
    <t>VBA Programming for Landscape Analysis</t>
  </si>
  <si>
    <t>Raw data (Raw_Range)</t>
  </si>
  <si>
    <t>Analyzed data (Plot_Range)</t>
  </si>
  <si>
    <t>Patch statistics</t>
  </si>
  <si>
    <t>Landscape statistics</t>
  </si>
  <si>
    <t>Proportion forest</t>
  </si>
  <si>
    <t>Proportion core habitat</t>
  </si>
  <si>
    <t>Proportion nonforest</t>
  </si>
  <si>
    <t>Total edge</t>
  </si>
  <si>
    <t>Simpson's diversity index</t>
  </si>
  <si>
    <t>Shannon's diversity index</t>
  </si>
  <si>
    <t>Std. patch size</t>
  </si>
  <si>
    <t>Patch size CV</t>
  </si>
  <si>
    <t>Average core area</t>
  </si>
  <si>
    <t>Std. core area</t>
  </si>
  <si>
    <t>Core area CV</t>
  </si>
  <si>
    <t>Average shape index</t>
  </si>
  <si>
    <t>Std. shape index</t>
  </si>
  <si>
    <t>Number of patches</t>
  </si>
  <si>
    <t>Maximum patch size</t>
  </si>
  <si>
    <t>Minimum patch size</t>
  </si>
  <si>
    <t>Average patch size</t>
  </si>
  <si>
    <r>
      <t>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</si>
  <si>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Patch 2</t>
  </si>
  <si>
    <t>Patch 3</t>
  </si>
  <si>
    <r>
      <t>Core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</si>
  <si>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Total 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</si>
  <si>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Average edge (m)</t>
  </si>
  <si>
    <t>Std. edge (m)</t>
  </si>
  <si>
    <t>Patch 4</t>
  </si>
  <si>
    <t>Patch 5</t>
  </si>
  <si>
    <t>Patch 6</t>
  </si>
  <si>
    <t>Patch 7</t>
  </si>
  <si>
    <t>Patch 8</t>
  </si>
  <si>
    <t>Patch 9</t>
  </si>
  <si>
    <t>Patch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</si>
</sst>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9"/>
  <sheetViews>
    <sheetView tabSelected="1" workbookViewId="0">
      <selection activeCell="A2" sqref="A2"/>
    </sheetView>
  </sheetViews>
  <sheetFormatPr baseColWidth="10" defaultColWidth="9.1640625" defaultRowHeight="15" customHeight="1" x14ac:dyDescent="0.15"/>
  <cols>
    <col min="1" max="1" width="6.5" style="2" customWidth="1"/>
    <col min="2" max="2" width="5.33203125" style="2" customWidth="1"/>
    <col min="3" max="12" width="4.5" style="2" customWidth="1"/>
    <col min="13" max="13" width="5.6640625" style="2" customWidth="1"/>
    <col min="14" max="16384" width="9.1640625" style="2"/>
  </cols>
  <sheetData>
    <row r="1" spans="1:27" ht="15" customHeight="1" x14ac:dyDescent="0.15">
      <c r="A1" s="1" t="s">
        <v>9</v>
      </c>
    </row>
    <row r="5" spans="1:27" ht="15" customHeight="1" thickBot="1" x14ac:dyDescent="0.2"/>
    <row r="6" spans="1:27" ht="15" customHeight="1" x14ac:dyDescent="0.15">
      <c r="N6" s="32" t="s">
        <v>12</v>
      </c>
      <c r="O6" s="33"/>
      <c r="P6" s="33"/>
      <c r="Q6" s="33"/>
      <c r="R6" s="33"/>
      <c r="S6" s="33"/>
      <c r="T6" s="33"/>
      <c r="U6" s="33"/>
      <c r="V6" s="34"/>
      <c r="X6" s="35" t="s">
        <v>13</v>
      </c>
      <c r="Y6" s="35"/>
      <c r="Z6" s="35"/>
      <c r="AA6" s="36"/>
    </row>
    <row r="7" spans="1:27" ht="15" customHeight="1" thickBot="1" x14ac:dyDescent="0.2">
      <c r="N7" s="3" t="s">
        <v>2</v>
      </c>
      <c r="O7" s="4" t="s">
        <v>31</v>
      </c>
      <c r="P7" s="5" t="s">
        <v>31</v>
      </c>
      <c r="Q7" s="5" t="s">
        <v>3</v>
      </c>
      <c r="R7" s="5" t="s">
        <v>3</v>
      </c>
      <c r="S7" s="5" t="s">
        <v>34</v>
      </c>
      <c r="T7" s="5" t="s">
        <v>34</v>
      </c>
      <c r="U7" s="5" t="s">
        <v>5</v>
      </c>
      <c r="V7" s="6" t="s">
        <v>4</v>
      </c>
      <c r="X7" s="2" t="s">
        <v>35</v>
      </c>
      <c r="AA7" s="27">
        <v>10000</v>
      </c>
    </row>
    <row r="8" spans="1:27" ht="15" customHeight="1" x14ac:dyDescent="0.15">
      <c r="C8" s="7" t="s">
        <v>11</v>
      </c>
      <c r="N8" s="8">
        <v>1</v>
      </c>
      <c r="O8" s="8">
        <f>COUNTIF($C$10:$L$19,N8)*100</f>
        <v>100</v>
      </c>
      <c r="P8" s="2">
        <f>IF(O8&gt;0,O8,"")</f>
        <v>100</v>
      </c>
      <c r="Q8" s="8">
        <f ca="1">INDIRECT("B100")*10</f>
        <v>40</v>
      </c>
      <c r="R8" s="2">
        <f ca="1">IF(Q8&gt;0,Q8,"")</f>
        <v>40</v>
      </c>
      <c r="S8" s="8">
        <f ca="1">INDIRECT("D100")*100</f>
        <v>0</v>
      </c>
      <c r="T8" s="2">
        <f ca="1">IF(AND(Q8&gt;0,OR(S8=0,S8&gt;0)),S8,"")</f>
        <v>0</v>
      </c>
      <c r="U8" s="2">
        <f ca="1">IF(R8="","",(R8*0.25)/(SQRT(P8)))</f>
        <v>1</v>
      </c>
      <c r="V8" s="2">
        <f ca="1">IF(P8="","",(2*LN(0.25*R8))/(LN(P8)))</f>
        <v>1</v>
      </c>
      <c r="X8" s="2" t="s">
        <v>14</v>
      </c>
      <c r="AA8" s="27">
        <f>1-AA10</f>
        <v>0.19999999999999996</v>
      </c>
    </row>
    <row r="9" spans="1:27" ht="15" customHeight="1" thickBot="1" x14ac:dyDescent="0.2">
      <c r="N9" s="8">
        <f>1+N8</f>
        <v>2</v>
      </c>
      <c r="O9" s="8">
        <f t="shared" ref="O9:O36" si="0">COUNTIF($C$10:$L$19,N9)*100</f>
        <v>1000</v>
      </c>
      <c r="P9" s="2">
        <f t="shared" ref="P9:P37" si="1">IF(O9&gt;0,O9,"")</f>
        <v>1000</v>
      </c>
      <c r="Q9" s="8">
        <f ca="1">INDIRECT("B101")*10</f>
        <v>200</v>
      </c>
      <c r="R9" s="2">
        <f t="shared" ref="R9:R37" ca="1" si="2">IF(Q9&gt;0,Q9,"")</f>
        <v>200</v>
      </c>
      <c r="S9" s="8">
        <f ca="1">INDIRECT("D101")*100</f>
        <v>100</v>
      </c>
      <c r="T9" s="2">
        <f ca="1">IF(AND(Q9&gt;0,OR(S9=0,S9&gt;0)),S9,"")</f>
        <v>100</v>
      </c>
      <c r="U9" s="2">
        <f t="shared" ref="U9:U37" ca="1" si="3">IF(R9="","",(R9*0.25)/(SQRT(P9)))</f>
        <v>1.5811388300841898</v>
      </c>
      <c r="V9" s="2">
        <f t="shared" ref="V9:V46" ca="1" si="4">IF(P9="","",(2*LN(0.25*R9))/(LN(P9)))</f>
        <v>1.1326466695573458</v>
      </c>
      <c r="X9" s="2" t="s">
        <v>15</v>
      </c>
      <c r="AA9" s="27">
        <f ca="1">SUM(S8:S37)/AA7</f>
        <v>0.01</v>
      </c>
    </row>
    <row r="10" spans="1:27" ht="15" customHeight="1" thickBot="1" x14ac:dyDescent="0.2">
      <c r="C10" s="21"/>
      <c r="D10" s="21"/>
      <c r="E10" s="21"/>
      <c r="F10" s="21"/>
      <c r="G10" s="21"/>
      <c r="H10" s="21"/>
      <c r="I10" s="21"/>
      <c r="J10" s="21"/>
      <c r="K10" s="21"/>
      <c r="L10" s="22"/>
      <c r="N10" s="8">
        <f t="shared" ref="N10:N37" si="5">1+N9</f>
        <v>3</v>
      </c>
      <c r="O10" s="8">
        <f t="shared" si="0"/>
        <v>200</v>
      </c>
      <c r="P10" s="2">
        <f t="shared" si="1"/>
        <v>200</v>
      </c>
      <c r="Q10" s="8">
        <f ca="1">INDIRECT("B102")*10</f>
        <v>60</v>
      </c>
      <c r="R10" s="2">
        <f t="shared" ca="1" si="2"/>
        <v>60</v>
      </c>
      <c r="S10" s="8">
        <f ca="1">INDIRECT("D102")*100</f>
        <v>0</v>
      </c>
      <c r="T10" s="2">
        <f t="shared" ref="T10:T37" ca="1" si="6">IF(AND(Q10&gt;0,OR(S10=0,S10&gt;0)),S10,"")</f>
        <v>0</v>
      </c>
      <c r="U10" s="2">
        <f t="shared" ca="1" si="3"/>
        <v>1.0606601717798212</v>
      </c>
      <c r="V10" s="2">
        <f t="shared" ca="1" si="4"/>
        <v>1.0222302718972687</v>
      </c>
      <c r="X10" s="2" t="s">
        <v>16</v>
      </c>
      <c r="AA10" s="27">
        <f>COUNTIF(C10:L19,"")*100/AA7</f>
        <v>0.8</v>
      </c>
    </row>
    <row r="11" spans="1:27" ht="15" customHeight="1" thickBot="1" x14ac:dyDescent="0.2">
      <c r="C11" s="21"/>
      <c r="D11" s="21"/>
      <c r="E11" s="21"/>
      <c r="F11" s="21"/>
      <c r="G11" s="21"/>
      <c r="H11" s="21"/>
      <c r="I11" s="21"/>
      <c r="J11" s="21"/>
      <c r="K11" s="21"/>
      <c r="L11" s="22"/>
      <c r="N11" s="8">
        <f t="shared" si="5"/>
        <v>4</v>
      </c>
      <c r="O11" s="8">
        <f t="shared" si="0"/>
        <v>100</v>
      </c>
      <c r="P11" s="2">
        <f t="shared" si="1"/>
        <v>100</v>
      </c>
      <c r="Q11" s="8">
        <f ca="1">INDIRECT("B103")*10</f>
        <v>40</v>
      </c>
      <c r="R11" s="2">
        <f t="shared" ca="1" si="2"/>
        <v>40</v>
      </c>
      <c r="S11" s="8">
        <f ca="1">INDIRECT("D103")*100</f>
        <v>0</v>
      </c>
      <c r="T11" s="2">
        <f t="shared" ca="1" si="6"/>
        <v>0</v>
      </c>
      <c r="U11" s="2">
        <f t="shared" ca="1" si="3"/>
        <v>1</v>
      </c>
      <c r="V11" s="2">
        <f t="shared" ca="1" si="4"/>
        <v>1</v>
      </c>
      <c r="X11" s="2" t="s">
        <v>17</v>
      </c>
      <c r="AA11" s="27">
        <f ca="1">SUM(Q8:Q37)</f>
        <v>580</v>
      </c>
    </row>
    <row r="12" spans="1:27" ht="15" customHeight="1" thickBot="1" x14ac:dyDescent="0.2">
      <c r="C12" s="21"/>
      <c r="D12" s="21"/>
      <c r="E12" s="21">
        <v>1</v>
      </c>
      <c r="F12" s="21"/>
      <c r="G12" s="21">
        <v>2</v>
      </c>
      <c r="H12" s="21"/>
      <c r="I12" s="21">
        <v>3</v>
      </c>
      <c r="J12" s="21"/>
      <c r="K12" s="21">
        <v>4</v>
      </c>
      <c r="L12" s="22"/>
      <c r="N12" s="8">
        <f t="shared" si="5"/>
        <v>5</v>
      </c>
      <c r="O12" s="8">
        <f t="shared" si="0"/>
        <v>100</v>
      </c>
      <c r="P12" s="2">
        <f t="shared" si="1"/>
        <v>100</v>
      </c>
      <c r="Q12" s="8">
        <f ca="1">INDIRECT("B104")*10</f>
        <v>40</v>
      </c>
      <c r="R12" s="2">
        <f t="shared" ca="1" si="2"/>
        <v>40</v>
      </c>
      <c r="S12" s="8">
        <f ca="1">INDIRECT("D104")*100</f>
        <v>0</v>
      </c>
      <c r="T12" s="2">
        <f t="shared" ca="1" si="6"/>
        <v>0</v>
      </c>
      <c r="U12" s="2">
        <f t="shared" ca="1" si="3"/>
        <v>1</v>
      </c>
      <c r="V12" s="2">
        <f t="shared" ca="1" si="4"/>
        <v>1</v>
      </c>
      <c r="X12" s="2" t="s">
        <v>18</v>
      </c>
      <c r="AA12" s="27">
        <f>1-(AA8^2+(AA10^2))</f>
        <v>0.31999999999999984</v>
      </c>
    </row>
    <row r="13" spans="1:27" ht="15" customHeight="1" thickBot="1" x14ac:dyDescent="0.2">
      <c r="C13" s="21"/>
      <c r="D13" s="21"/>
      <c r="E13" s="21"/>
      <c r="F13" s="21"/>
      <c r="G13" s="21">
        <v>2</v>
      </c>
      <c r="H13" s="21"/>
      <c r="I13" s="21">
        <v>3</v>
      </c>
      <c r="J13" s="21"/>
      <c r="K13" s="21"/>
      <c r="L13" s="22"/>
      <c r="N13" s="8">
        <f t="shared" si="5"/>
        <v>6</v>
      </c>
      <c r="O13" s="8">
        <f t="shared" si="0"/>
        <v>100</v>
      </c>
      <c r="P13" s="2">
        <f t="shared" si="1"/>
        <v>100</v>
      </c>
      <c r="Q13" s="8">
        <f ca="1">INDIRECT("B105")*10</f>
        <v>40</v>
      </c>
      <c r="R13" s="2">
        <f t="shared" ca="1" si="2"/>
        <v>40</v>
      </c>
      <c r="S13" s="8">
        <f ca="1">INDIRECT("D105")*100</f>
        <v>0</v>
      </c>
      <c r="T13" s="2">
        <f t="shared" ca="1" si="6"/>
        <v>0</v>
      </c>
      <c r="U13" s="2">
        <f t="shared" ca="1" si="3"/>
        <v>1</v>
      </c>
      <c r="V13" s="2">
        <f t="shared" ca="1" si="4"/>
        <v>1</v>
      </c>
      <c r="X13" s="2" t="s">
        <v>19</v>
      </c>
      <c r="AA13" s="27">
        <f>-(AA8*LN(AA8)+AA10*LN(AA10))</f>
        <v>0.50040242353818787</v>
      </c>
    </row>
    <row r="14" spans="1:27" ht="15" customHeight="1" thickBot="1" x14ac:dyDescent="0.2">
      <c r="A14" s="15"/>
      <c r="C14" s="21"/>
      <c r="D14" s="21">
        <v>5</v>
      </c>
      <c r="E14" s="21"/>
      <c r="F14" s="21"/>
      <c r="G14" s="21">
        <v>2</v>
      </c>
      <c r="H14" s="21"/>
      <c r="I14" s="21"/>
      <c r="J14" s="21"/>
      <c r="K14" s="21"/>
      <c r="L14" s="22"/>
      <c r="N14" s="8">
        <f t="shared" si="5"/>
        <v>7</v>
      </c>
      <c r="O14" s="8">
        <f t="shared" si="0"/>
        <v>100</v>
      </c>
      <c r="P14" s="2">
        <f t="shared" si="1"/>
        <v>100</v>
      </c>
      <c r="Q14" s="8">
        <f ca="1">INDIRECT("B106")*10</f>
        <v>40</v>
      </c>
      <c r="R14" s="2">
        <f t="shared" ca="1" si="2"/>
        <v>40</v>
      </c>
      <c r="S14" s="8">
        <f ca="1">INDIRECT("D106")*100</f>
        <v>0</v>
      </c>
      <c r="T14" s="2">
        <f t="shared" ca="1" si="6"/>
        <v>0</v>
      </c>
      <c r="U14" s="2">
        <f t="shared" ca="1" si="3"/>
        <v>1</v>
      </c>
      <c r="V14" s="2">
        <f t="shared" ca="1" si="4"/>
        <v>1</v>
      </c>
    </row>
    <row r="15" spans="1:27" ht="15" customHeight="1" thickBot="1" x14ac:dyDescent="0.2">
      <c r="A15" s="15"/>
      <c r="C15" s="21"/>
      <c r="D15" s="21"/>
      <c r="E15" s="21"/>
      <c r="F15" s="21">
        <v>2</v>
      </c>
      <c r="G15" s="21">
        <v>2</v>
      </c>
      <c r="H15" s="21">
        <v>2</v>
      </c>
      <c r="I15" s="21">
        <v>2</v>
      </c>
      <c r="J15" s="21">
        <v>2</v>
      </c>
      <c r="K15" s="21"/>
      <c r="L15" s="22">
        <v>6</v>
      </c>
      <c r="N15" s="8">
        <f t="shared" si="5"/>
        <v>8</v>
      </c>
      <c r="O15" s="8">
        <f t="shared" si="0"/>
        <v>100</v>
      </c>
      <c r="P15" s="2">
        <f t="shared" si="1"/>
        <v>100</v>
      </c>
      <c r="Q15" s="8">
        <f ca="1">INDIRECT("B107")*10</f>
        <v>40</v>
      </c>
      <c r="R15" s="2">
        <f t="shared" ca="1" si="2"/>
        <v>40</v>
      </c>
      <c r="S15" s="8">
        <f ca="1">INDIRECT("D107")*100</f>
        <v>0</v>
      </c>
      <c r="T15" s="2">
        <f t="shared" ca="1" si="6"/>
        <v>0</v>
      </c>
      <c r="U15" s="2">
        <f t="shared" ca="1" si="3"/>
        <v>1</v>
      </c>
      <c r="V15" s="2">
        <f t="shared" ca="1" si="4"/>
        <v>1</v>
      </c>
      <c r="X15" s="35" t="s">
        <v>12</v>
      </c>
      <c r="Y15" s="35"/>
      <c r="Z15" s="35"/>
      <c r="AA15" s="36"/>
    </row>
    <row r="16" spans="1:27" ht="15" customHeight="1" thickBot="1" x14ac:dyDescent="0.2">
      <c r="C16" s="21"/>
      <c r="D16" s="21"/>
      <c r="E16" s="21"/>
      <c r="F16" s="21">
        <v>2</v>
      </c>
      <c r="G16" s="21">
        <v>2</v>
      </c>
      <c r="H16" s="21"/>
      <c r="I16" s="21"/>
      <c r="J16" s="21"/>
      <c r="K16" s="21"/>
      <c r="L16" s="22"/>
      <c r="N16" s="8">
        <f t="shared" si="5"/>
        <v>9</v>
      </c>
      <c r="O16" s="8">
        <f t="shared" si="0"/>
        <v>100</v>
      </c>
      <c r="P16" s="2">
        <f t="shared" si="1"/>
        <v>100</v>
      </c>
      <c r="Q16" s="8">
        <f ca="1">INDIRECT("B108")*10</f>
        <v>40</v>
      </c>
      <c r="R16" s="2">
        <f t="shared" ca="1" si="2"/>
        <v>40</v>
      </c>
      <c r="S16" s="8">
        <f ca="1">INDIRECT("D108")*100</f>
        <v>0</v>
      </c>
      <c r="T16" s="2">
        <f t="shared" ca="1" si="6"/>
        <v>0</v>
      </c>
      <c r="U16" s="2">
        <f t="shared" ca="1" si="3"/>
        <v>1</v>
      </c>
      <c r="V16" s="2">
        <f t="shared" ca="1" si="4"/>
        <v>1</v>
      </c>
      <c r="X16" s="2" t="s">
        <v>27</v>
      </c>
      <c r="AA16" s="27">
        <f>MAX(C10:L19)</f>
        <v>10</v>
      </c>
    </row>
    <row r="17" spans="3:27" ht="15" customHeight="1" thickBot="1" x14ac:dyDescent="0.2">
      <c r="C17" s="21"/>
      <c r="D17" s="21">
        <v>7</v>
      </c>
      <c r="E17" s="21"/>
      <c r="F17" s="21"/>
      <c r="G17" s="21"/>
      <c r="H17" s="21"/>
      <c r="I17" s="21">
        <v>8</v>
      </c>
      <c r="J17" s="21"/>
      <c r="K17" s="21">
        <v>9</v>
      </c>
      <c r="L17" s="22"/>
      <c r="N17" s="8">
        <f t="shared" si="5"/>
        <v>10</v>
      </c>
      <c r="O17" s="8">
        <f t="shared" si="0"/>
        <v>100</v>
      </c>
      <c r="P17" s="2">
        <f t="shared" si="1"/>
        <v>100</v>
      </c>
      <c r="Q17" s="8">
        <f ca="1">INDIRECT("B109")*10</f>
        <v>40</v>
      </c>
      <c r="R17" s="2">
        <f t="shared" ca="1" si="2"/>
        <v>40</v>
      </c>
      <c r="S17" s="8">
        <f ca="1">INDIRECT("D109")*100</f>
        <v>0</v>
      </c>
      <c r="T17" s="2">
        <f t="shared" ca="1" si="6"/>
        <v>0</v>
      </c>
      <c r="U17" s="2">
        <f t="shared" ca="1" si="3"/>
        <v>1</v>
      </c>
      <c r="V17" s="2">
        <f t="shared" ca="1" si="4"/>
        <v>1</v>
      </c>
      <c r="X17" s="2" t="s">
        <v>28</v>
      </c>
      <c r="AA17" s="27">
        <f>MAX(P8:P37)</f>
        <v>1000</v>
      </c>
    </row>
    <row r="18" spans="3:27" ht="15" customHeight="1" thickBot="1" x14ac:dyDescent="0.2">
      <c r="C18" s="21"/>
      <c r="D18" s="21"/>
      <c r="E18" s="21"/>
      <c r="F18" s="21"/>
      <c r="G18" s="21"/>
      <c r="H18" s="21"/>
      <c r="I18" s="21"/>
      <c r="J18" s="21"/>
      <c r="K18" s="21"/>
      <c r="L18" s="22"/>
      <c r="N18" s="8">
        <f t="shared" si="5"/>
        <v>11</v>
      </c>
      <c r="O18" s="8">
        <f t="shared" si="0"/>
        <v>0</v>
      </c>
      <c r="P18" s="2" t="str">
        <f t="shared" si="1"/>
        <v/>
      </c>
      <c r="Q18" s="8">
        <f ca="1">INDIRECT("B110")*10</f>
        <v>0</v>
      </c>
      <c r="R18" s="2" t="str">
        <f t="shared" ca="1" si="2"/>
        <v/>
      </c>
      <c r="S18" s="8">
        <f ca="1">INDIRECT("D110")*100</f>
        <v>0</v>
      </c>
      <c r="T18" s="2" t="str">
        <f t="shared" ca="1" si="6"/>
        <v/>
      </c>
      <c r="U18" s="2" t="str">
        <f t="shared" ca="1" si="3"/>
        <v/>
      </c>
      <c r="V18" s="2" t="str">
        <f t="shared" si="4"/>
        <v/>
      </c>
      <c r="X18" s="2" t="s">
        <v>29</v>
      </c>
      <c r="AA18" s="27">
        <f>MIN(P8:P37)</f>
        <v>100</v>
      </c>
    </row>
    <row r="19" spans="3:27" ht="15" customHeight="1" thickBot="1" x14ac:dyDescent="0.2">
      <c r="C19" s="23"/>
      <c r="D19" s="23"/>
      <c r="E19" s="23">
        <v>10</v>
      </c>
      <c r="F19" s="23"/>
      <c r="G19" s="23"/>
      <c r="H19" s="23"/>
      <c r="I19" s="23"/>
      <c r="J19" s="23"/>
      <c r="K19" s="23"/>
      <c r="L19" s="24"/>
      <c r="N19" s="8">
        <f t="shared" si="5"/>
        <v>12</v>
      </c>
      <c r="O19" s="8">
        <f t="shared" si="0"/>
        <v>0</v>
      </c>
      <c r="P19" s="2" t="str">
        <f t="shared" si="1"/>
        <v/>
      </c>
      <c r="Q19" s="8">
        <f ca="1">INDIRECT("B111")*10</f>
        <v>0</v>
      </c>
      <c r="R19" s="2" t="str">
        <f t="shared" ca="1" si="2"/>
        <v/>
      </c>
      <c r="S19" s="8">
        <f ca="1">INDIRECT("D111")*100</f>
        <v>0</v>
      </c>
      <c r="T19" s="2" t="str">
        <f t="shared" ca="1" si="6"/>
        <v/>
      </c>
      <c r="U19" s="2" t="str">
        <f t="shared" ca="1" si="3"/>
        <v/>
      </c>
      <c r="V19" s="2" t="str">
        <f t="shared" si="4"/>
        <v/>
      </c>
      <c r="X19" s="2" t="s">
        <v>30</v>
      </c>
      <c r="AA19" s="27">
        <f>AVERAGE(P8:P37)</f>
        <v>200</v>
      </c>
    </row>
    <row r="20" spans="3:27" ht="15" customHeight="1" x14ac:dyDescent="0.15">
      <c r="N20" s="8">
        <f t="shared" si="5"/>
        <v>13</v>
      </c>
      <c r="O20" s="8">
        <f t="shared" si="0"/>
        <v>0</v>
      </c>
      <c r="P20" s="2" t="str">
        <f t="shared" si="1"/>
        <v/>
      </c>
      <c r="Q20" s="8">
        <f ca="1">INDIRECT("B112")*10</f>
        <v>0</v>
      </c>
      <c r="R20" s="2" t="str">
        <f t="shared" ca="1" si="2"/>
        <v/>
      </c>
      <c r="S20" s="8">
        <f ca="1">INDIRECT("D112")*100</f>
        <v>0</v>
      </c>
      <c r="T20" s="2" t="str">
        <f t="shared" ca="1" si="6"/>
        <v/>
      </c>
      <c r="U20" s="2" t="str">
        <f t="shared" ca="1" si="3"/>
        <v/>
      </c>
      <c r="V20" s="2" t="str">
        <f t="shared" si="4"/>
        <v/>
      </c>
      <c r="X20" s="2" t="s">
        <v>20</v>
      </c>
      <c r="AA20" s="27">
        <f>STDEV(P8:P37)</f>
        <v>282.84271247461902</v>
      </c>
    </row>
    <row r="21" spans="3:27" ht="15" customHeight="1" x14ac:dyDescent="0.15">
      <c r="C21" s="25"/>
      <c r="D21" s="15"/>
      <c r="E21" s="15"/>
      <c r="F21" s="15"/>
      <c r="G21" s="15"/>
      <c r="H21" s="15"/>
      <c r="I21" s="15"/>
      <c r="J21" s="15"/>
      <c r="K21" s="26"/>
      <c r="N21" s="8">
        <f t="shared" si="5"/>
        <v>14</v>
      </c>
      <c r="O21" s="8">
        <f t="shared" si="0"/>
        <v>0</v>
      </c>
      <c r="P21" s="2" t="str">
        <f t="shared" si="1"/>
        <v/>
      </c>
      <c r="Q21" s="8">
        <f ca="1">INDIRECT("B113")*10</f>
        <v>0</v>
      </c>
      <c r="R21" s="2" t="str">
        <f t="shared" ca="1" si="2"/>
        <v/>
      </c>
      <c r="S21" s="8">
        <f ca="1">INDIRECT("D113")*100</f>
        <v>0</v>
      </c>
      <c r="T21" s="2" t="str">
        <f t="shared" ca="1" si="6"/>
        <v/>
      </c>
      <c r="U21" s="2" t="str">
        <f t="shared" ca="1" si="3"/>
        <v/>
      </c>
      <c r="V21" s="2" t="str">
        <f t="shared" si="4"/>
        <v/>
      </c>
      <c r="X21" s="2" t="s">
        <v>21</v>
      </c>
      <c r="AA21" s="27">
        <f>(AA20/AA19)*100</f>
        <v>141.42135623730951</v>
      </c>
    </row>
    <row r="22" spans="3:27" ht="15" customHeight="1" x14ac:dyDescent="0.15">
      <c r="N22" s="8">
        <f t="shared" si="5"/>
        <v>15</v>
      </c>
      <c r="O22" s="8">
        <f t="shared" si="0"/>
        <v>0</v>
      </c>
      <c r="P22" s="2" t="str">
        <f t="shared" si="1"/>
        <v/>
      </c>
      <c r="Q22" s="8">
        <f ca="1">INDIRECT("B114")*10</f>
        <v>0</v>
      </c>
      <c r="R22" s="2" t="str">
        <f t="shared" ca="1" si="2"/>
        <v/>
      </c>
      <c r="S22" s="8">
        <f ca="1">INDIRECT("D114")*100</f>
        <v>0</v>
      </c>
      <c r="T22" s="2" t="str">
        <f t="shared" ca="1" si="6"/>
        <v/>
      </c>
      <c r="U22" s="2" t="str">
        <f t="shared" ca="1" si="3"/>
        <v/>
      </c>
      <c r="V22" s="2" t="str">
        <f t="shared" si="4"/>
        <v/>
      </c>
      <c r="X22" s="2" t="s">
        <v>22</v>
      </c>
      <c r="AA22" s="27">
        <f ca="1">AVERAGE(T8:T37)</f>
        <v>10</v>
      </c>
    </row>
    <row r="23" spans="3:27" ht="15" customHeight="1" x14ac:dyDescent="0.15">
      <c r="C23" s="7" t="s">
        <v>10</v>
      </c>
      <c r="N23" s="8">
        <f t="shared" si="5"/>
        <v>16</v>
      </c>
      <c r="O23" s="8">
        <f t="shared" si="0"/>
        <v>0</v>
      </c>
      <c r="P23" s="2" t="str">
        <f t="shared" si="1"/>
        <v/>
      </c>
      <c r="Q23" s="8">
        <f ca="1">INDIRECT("B115")*10</f>
        <v>0</v>
      </c>
      <c r="R23" s="2" t="str">
        <f t="shared" ca="1" si="2"/>
        <v/>
      </c>
      <c r="S23" s="8">
        <f ca="1">INDIRECT("D115")*100</f>
        <v>0</v>
      </c>
      <c r="T23" s="2" t="str">
        <f t="shared" ca="1" si="6"/>
        <v/>
      </c>
      <c r="U23" s="2" t="str">
        <f t="shared" ca="1" si="3"/>
        <v/>
      </c>
      <c r="V23" s="2" t="str">
        <f t="shared" si="4"/>
        <v/>
      </c>
      <c r="X23" s="2" t="s">
        <v>23</v>
      </c>
      <c r="AA23" s="27">
        <f ca="1">STDEV(T8:T37)</f>
        <v>31.622776601683793</v>
      </c>
    </row>
    <row r="24" spans="3:27" ht="15" customHeight="1" thickBot="1" x14ac:dyDescent="0.2">
      <c r="N24" s="8">
        <f t="shared" si="5"/>
        <v>17</v>
      </c>
      <c r="O24" s="8">
        <f t="shared" si="0"/>
        <v>0</v>
      </c>
      <c r="P24" s="2" t="str">
        <f t="shared" si="1"/>
        <v/>
      </c>
      <c r="Q24" s="8">
        <f ca="1">INDIRECT("B116")*10</f>
        <v>0</v>
      </c>
      <c r="R24" s="2" t="str">
        <f t="shared" ca="1" si="2"/>
        <v/>
      </c>
      <c r="S24" s="8">
        <f ca="1">INDIRECT("D116")*100</f>
        <v>0</v>
      </c>
      <c r="T24" s="2" t="str">
        <f t="shared" ca="1" si="6"/>
        <v/>
      </c>
      <c r="U24" s="2" t="str">
        <f t="shared" ca="1" si="3"/>
        <v/>
      </c>
      <c r="V24" s="2" t="str">
        <f t="shared" si="4"/>
        <v/>
      </c>
      <c r="X24" s="2" t="s">
        <v>24</v>
      </c>
      <c r="AA24" s="27">
        <f ca="1">(AA23/AA22)*100</f>
        <v>316.2277660168379</v>
      </c>
    </row>
    <row r="25" spans="3:27" ht="15" customHeight="1" thickBot="1" x14ac:dyDescent="0.2">
      <c r="C25" s="9"/>
      <c r="D25" s="9"/>
      <c r="E25" s="9"/>
      <c r="F25" s="9"/>
      <c r="G25" s="9"/>
      <c r="H25" s="9"/>
      <c r="I25" s="9"/>
      <c r="J25" s="9"/>
      <c r="K25" s="9"/>
      <c r="L25" s="10"/>
      <c r="N25" s="8">
        <f t="shared" si="5"/>
        <v>18</v>
      </c>
      <c r="O25" s="8">
        <f t="shared" si="0"/>
        <v>0</v>
      </c>
      <c r="P25" s="2" t="str">
        <f t="shared" si="1"/>
        <v/>
      </c>
      <c r="Q25" s="8">
        <f ca="1">INDIRECT("B117")*10</f>
        <v>0</v>
      </c>
      <c r="R25" s="2" t="str">
        <f t="shared" ca="1" si="2"/>
        <v/>
      </c>
      <c r="S25" s="8">
        <f ca="1">INDIRECT("D117")*100</f>
        <v>0</v>
      </c>
      <c r="T25" s="2" t="str">
        <f t="shared" ca="1" si="6"/>
        <v/>
      </c>
      <c r="U25" s="2" t="str">
        <f t="shared" ca="1" si="3"/>
        <v/>
      </c>
      <c r="V25" s="2" t="str">
        <f t="shared" si="4"/>
        <v/>
      </c>
      <c r="X25" s="2" t="s">
        <v>36</v>
      </c>
      <c r="AA25" s="27">
        <f ca="1">AVERAGE(R8:R37)</f>
        <v>58</v>
      </c>
    </row>
    <row r="26" spans="3:27" ht="15" customHeight="1" thickBot="1" x14ac:dyDescent="0.2">
      <c r="C26" s="9"/>
      <c r="D26" s="9"/>
      <c r="E26" s="9"/>
      <c r="F26" s="9"/>
      <c r="G26" s="9"/>
      <c r="H26" s="9"/>
      <c r="I26" s="9"/>
      <c r="J26" s="9"/>
      <c r="K26" s="9"/>
      <c r="L26" s="10"/>
      <c r="N26" s="8">
        <f t="shared" si="5"/>
        <v>19</v>
      </c>
      <c r="O26" s="8">
        <f t="shared" si="0"/>
        <v>0</v>
      </c>
      <c r="P26" s="2" t="str">
        <f t="shared" si="1"/>
        <v/>
      </c>
      <c r="Q26" s="8">
        <f ca="1">INDIRECT("B118")*10</f>
        <v>0</v>
      </c>
      <c r="R26" s="2" t="str">
        <f t="shared" ca="1" si="2"/>
        <v/>
      </c>
      <c r="S26" s="8">
        <f ca="1">INDIRECT("D118")*100</f>
        <v>0</v>
      </c>
      <c r="T26" s="2" t="str">
        <f t="shared" ca="1" si="6"/>
        <v/>
      </c>
      <c r="U26" s="2" t="str">
        <f t="shared" ca="1" si="3"/>
        <v/>
      </c>
      <c r="V26" s="2" t="str">
        <f t="shared" si="4"/>
        <v/>
      </c>
      <c r="X26" s="2" t="s">
        <v>37</v>
      </c>
      <c r="AA26" s="27">
        <f ca="1">STDEV(R8:R37)</f>
        <v>50.288059108389625</v>
      </c>
    </row>
    <row r="27" spans="3:27" ht="15" customHeight="1" thickBot="1" x14ac:dyDescent="0.2">
      <c r="C27" s="9"/>
      <c r="D27" s="9"/>
      <c r="E27" s="9" t="s">
        <v>0</v>
      </c>
      <c r="F27" s="9"/>
      <c r="G27" s="9" t="s">
        <v>0</v>
      </c>
      <c r="H27" s="9"/>
      <c r="I27" s="9" t="s">
        <v>0</v>
      </c>
      <c r="J27" s="9"/>
      <c r="K27" s="9" t="s">
        <v>0</v>
      </c>
      <c r="L27" s="10"/>
      <c r="N27" s="8">
        <f t="shared" si="5"/>
        <v>20</v>
      </c>
      <c r="O27" s="8">
        <f t="shared" si="0"/>
        <v>0</v>
      </c>
      <c r="P27" s="2" t="str">
        <f t="shared" si="1"/>
        <v/>
      </c>
      <c r="Q27" s="8">
        <f ca="1">INDIRECT("B119")*10</f>
        <v>0</v>
      </c>
      <c r="R27" s="2" t="str">
        <f t="shared" ca="1" si="2"/>
        <v/>
      </c>
      <c r="S27" s="8">
        <f ca="1">INDIRECT("D119")*100</f>
        <v>0</v>
      </c>
      <c r="T27" s="2" t="str">
        <f t="shared" ca="1" si="6"/>
        <v/>
      </c>
      <c r="U27" s="2" t="str">
        <f t="shared" ca="1" si="3"/>
        <v/>
      </c>
      <c r="V27" s="2" t="str">
        <f t="shared" si="4"/>
        <v/>
      </c>
      <c r="X27" s="2" t="s">
        <v>25</v>
      </c>
      <c r="AA27" s="27">
        <f ca="1">AVERAGE(U8:U37)</f>
        <v>1.0641799001864012</v>
      </c>
    </row>
    <row r="28" spans="3:27" ht="15" customHeight="1" thickBot="1" x14ac:dyDescent="0.2">
      <c r="C28" s="9"/>
      <c r="D28" s="9"/>
      <c r="E28" s="9"/>
      <c r="F28" s="9"/>
      <c r="G28" s="9" t="s">
        <v>0</v>
      </c>
      <c r="H28" s="9"/>
      <c r="I28" s="9" t="s">
        <v>0</v>
      </c>
      <c r="J28" s="9"/>
      <c r="K28" s="9"/>
      <c r="L28" s="10"/>
      <c r="N28" s="8">
        <f t="shared" si="5"/>
        <v>21</v>
      </c>
      <c r="O28" s="8">
        <f t="shared" si="0"/>
        <v>0</v>
      </c>
      <c r="P28" s="2" t="str">
        <f t="shared" si="1"/>
        <v/>
      </c>
      <c r="Q28" s="8">
        <f ca="1">INDIRECT("B120")*10</f>
        <v>0</v>
      </c>
      <c r="R28" s="2" t="str">
        <f t="shared" ca="1" si="2"/>
        <v/>
      </c>
      <c r="S28" s="8">
        <f ca="1">INDIRECT("D120")*100</f>
        <v>0</v>
      </c>
      <c r="T28" s="2" t="str">
        <f t="shared" ca="1" si="6"/>
        <v/>
      </c>
      <c r="U28" s="2" t="str">
        <f t="shared" ca="1" si="3"/>
        <v/>
      </c>
      <c r="V28" s="2" t="str">
        <f t="shared" si="4"/>
        <v/>
      </c>
      <c r="X28" s="2" t="s">
        <v>26</v>
      </c>
      <c r="AA28" s="27">
        <f ca="1">STDEV(U8:U37)</f>
        <v>0.18263850159768019</v>
      </c>
    </row>
    <row r="29" spans="3:27" ht="15" customHeight="1" thickBot="1" x14ac:dyDescent="0.2">
      <c r="C29" s="9"/>
      <c r="D29" s="9" t="s">
        <v>0</v>
      </c>
      <c r="E29" s="9"/>
      <c r="F29" s="9"/>
      <c r="G29" s="9" t="s">
        <v>0</v>
      </c>
      <c r="H29" s="9"/>
      <c r="I29" s="9"/>
      <c r="J29" s="9"/>
      <c r="K29" s="9"/>
      <c r="L29" s="10"/>
      <c r="N29" s="8">
        <f t="shared" si="5"/>
        <v>22</v>
      </c>
      <c r="O29" s="8">
        <f t="shared" si="0"/>
        <v>0</v>
      </c>
      <c r="P29" s="2" t="str">
        <f t="shared" si="1"/>
        <v/>
      </c>
      <c r="Q29" s="8">
        <f ca="1">INDIRECT("B121")*10</f>
        <v>0</v>
      </c>
      <c r="R29" s="2" t="str">
        <f t="shared" ca="1" si="2"/>
        <v/>
      </c>
      <c r="S29" s="8">
        <f ca="1">INDIRECT("D121")*100</f>
        <v>0</v>
      </c>
      <c r="T29" s="2" t="str">
        <f t="shared" ca="1" si="6"/>
        <v/>
      </c>
      <c r="U29" s="2" t="str">
        <f t="shared" ca="1" si="3"/>
        <v/>
      </c>
      <c r="V29" s="2" t="str">
        <f t="shared" si="4"/>
        <v/>
      </c>
    </row>
    <row r="30" spans="3:27" ht="15" customHeight="1" thickBot="1" x14ac:dyDescent="0.2">
      <c r="C30" s="9"/>
      <c r="D30" s="9"/>
      <c r="E30" s="9"/>
      <c r="F30" s="9" t="s">
        <v>0</v>
      </c>
      <c r="G30" s="9" t="s">
        <v>0</v>
      </c>
      <c r="H30" s="9" t="s">
        <v>0</v>
      </c>
      <c r="I30" s="9" t="s">
        <v>0</v>
      </c>
      <c r="J30" s="9" t="s">
        <v>0</v>
      </c>
      <c r="K30" s="9"/>
      <c r="L30" s="10" t="s">
        <v>0</v>
      </c>
      <c r="N30" s="8">
        <f t="shared" si="5"/>
        <v>23</v>
      </c>
      <c r="O30" s="8">
        <f t="shared" si="0"/>
        <v>0</v>
      </c>
      <c r="P30" s="2" t="str">
        <f t="shared" si="1"/>
        <v/>
      </c>
      <c r="Q30" s="8">
        <f ca="1">INDIRECT("B122")*10</f>
        <v>0</v>
      </c>
      <c r="R30" s="2" t="str">
        <f t="shared" ca="1" si="2"/>
        <v/>
      </c>
      <c r="S30" s="8">
        <f ca="1">INDIRECT("D122")*100</f>
        <v>0</v>
      </c>
      <c r="T30" s="2" t="str">
        <f t="shared" ca="1" si="6"/>
        <v/>
      </c>
      <c r="U30" s="2" t="str">
        <f t="shared" ca="1" si="3"/>
        <v/>
      </c>
      <c r="V30" s="2" t="str">
        <f t="shared" si="4"/>
        <v/>
      </c>
    </row>
    <row r="31" spans="3:27" ht="15" customHeight="1" thickBot="1" x14ac:dyDescent="0.2">
      <c r="C31" s="9"/>
      <c r="D31" s="9"/>
      <c r="E31" s="10"/>
      <c r="F31" s="10" t="s">
        <v>0</v>
      </c>
      <c r="G31" s="10" t="s">
        <v>0</v>
      </c>
      <c r="H31" s="10"/>
      <c r="I31" s="10"/>
      <c r="J31" s="10"/>
      <c r="K31" s="10"/>
      <c r="L31" s="10"/>
      <c r="N31" s="8">
        <f t="shared" si="5"/>
        <v>24</v>
      </c>
      <c r="O31" s="8">
        <f t="shared" si="0"/>
        <v>0</v>
      </c>
      <c r="P31" s="2" t="str">
        <f t="shared" si="1"/>
        <v/>
      </c>
      <c r="Q31" s="8">
        <f ca="1">INDIRECT("B123")*10</f>
        <v>0</v>
      </c>
      <c r="R31" s="2" t="str">
        <f t="shared" ca="1" si="2"/>
        <v/>
      </c>
      <c r="S31" s="8">
        <f ca="1">INDIRECT("D123")*100</f>
        <v>0</v>
      </c>
      <c r="T31" s="2" t="str">
        <f t="shared" ca="1" si="6"/>
        <v/>
      </c>
      <c r="U31" s="2" t="str">
        <f t="shared" ca="1" si="3"/>
        <v/>
      </c>
      <c r="V31" s="2" t="str">
        <f t="shared" si="4"/>
        <v/>
      </c>
      <c r="X31" s="28"/>
      <c r="Y31" s="28"/>
      <c r="Z31" s="28"/>
      <c r="AA31" s="28"/>
    </row>
    <row r="32" spans="3:27" ht="15" customHeight="1" thickBot="1" x14ac:dyDescent="0.2">
      <c r="C32" s="9"/>
      <c r="D32" s="9" t="s">
        <v>0</v>
      </c>
      <c r="E32" s="9"/>
      <c r="F32" s="9"/>
      <c r="G32" s="9"/>
      <c r="H32" s="9"/>
      <c r="I32" s="9" t="s">
        <v>0</v>
      </c>
      <c r="J32" s="9"/>
      <c r="K32" s="9" t="s">
        <v>0</v>
      </c>
      <c r="L32" s="10"/>
      <c r="N32" s="8">
        <f t="shared" si="5"/>
        <v>25</v>
      </c>
      <c r="O32" s="8">
        <f t="shared" si="0"/>
        <v>0</v>
      </c>
      <c r="P32" s="2" t="str">
        <f t="shared" si="1"/>
        <v/>
      </c>
      <c r="Q32" s="8">
        <f ca="1">INDIRECT("B124")*10</f>
        <v>0</v>
      </c>
      <c r="R32" s="2" t="str">
        <f t="shared" ca="1" si="2"/>
        <v/>
      </c>
      <c r="S32" s="8">
        <f ca="1">INDIRECT("D124")*100</f>
        <v>0</v>
      </c>
      <c r="T32" s="2" t="str">
        <f t="shared" ca="1" si="6"/>
        <v/>
      </c>
      <c r="U32" s="2" t="str">
        <f t="shared" ca="1" si="3"/>
        <v/>
      </c>
      <c r="V32" s="2" t="str">
        <f t="shared" si="4"/>
        <v/>
      </c>
      <c r="X32" s="13"/>
      <c r="Y32" s="14"/>
      <c r="Z32" s="14"/>
      <c r="AA32" s="14"/>
    </row>
    <row r="33" spans="2:27" ht="15" customHeight="1" thickBot="1" x14ac:dyDescent="0.2">
      <c r="C33" s="9"/>
      <c r="D33" s="9"/>
      <c r="E33" s="9"/>
      <c r="F33" s="9"/>
      <c r="G33" s="9"/>
      <c r="H33" s="9"/>
      <c r="I33" s="9"/>
      <c r="J33" s="9"/>
      <c r="K33" s="9"/>
      <c r="L33" s="10"/>
      <c r="N33" s="8">
        <f t="shared" si="5"/>
        <v>26</v>
      </c>
      <c r="O33" s="8">
        <f t="shared" si="0"/>
        <v>0</v>
      </c>
      <c r="P33" s="2" t="str">
        <f t="shared" si="1"/>
        <v/>
      </c>
      <c r="Q33" s="8">
        <f ca="1">INDIRECT("B125")*10</f>
        <v>0</v>
      </c>
      <c r="R33" s="2" t="str">
        <f t="shared" ca="1" si="2"/>
        <v/>
      </c>
      <c r="S33" s="8">
        <f ca="1">INDIRECT("D125")*100</f>
        <v>0</v>
      </c>
      <c r="T33" s="2" t="str">
        <f t="shared" ca="1" si="6"/>
        <v/>
      </c>
      <c r="U33" s="2" t="str">
        <f t="shared" ca="1" si="3"/>
        <v/>
      </c>
      <c r="V33" s="2" t="str">
        <f t="shared" si="4"/>
        <v/>
      </c>
      <c r="X33" s="13"/>
      <c r="Y33" s="14"/>
      <c r="Z33" s="14"/>
      <c r="AA33" s="14"/>
    </row>
    <row r="34" spans="2:27" ht="15" customHeight="1" thickBot="1" x14ac:dyDescent="0.2">
      <c r="C34" s="11"/>
      <c r="D34" s="11"/>
      <c r="E34" s="11" t="s">
        <v>0</v>
      </c>
      <c r="F34" s="11"/>
      <c r="G34" s="11"/>
      <c r="H34" s="11"/>
      <c r="I34" s="11"/>
      <c r="J34" s="11"/>
      <c r="K34" s="11"/>
      <c r="L34" s="12"/>
      <c r="N34" s="8">
        <f t="shared" si="5"/>
        <v>27</v>
      </c>
      <c r="O34" s="8">
        <f t="shared" si="0"/>
        <v>0</v>
      </c>
      <c r="P34" s="2" t="str">
        <f t="shared" si="1"/>
        <v/>
      </c>
      <c r="Q34" s="8">
        <f ca="1">INDIRECT("B126")*10</f>
        <v>0</v>
      </c>
      <c r="R34" s="2" t="str">
        <f t="shared" ca="1" si="2"/>
        <v/>
      </c>
      <c r="S34" s="8">
        <f ca="1">INDIRECT("D126")*100</f>
        <v>0</v>
      </c>
      <c r="T34" s="2" t="str">
        <f t="shared" ca="1" si="6"/>
        <v/>
      </c>
      <c r="U34" s="2" t="str">
        <f t="shared" ca="1" si="3"/>
        <v/>
      </c>
      <c r="V34" s="2" t="str">
        <f t="shared" si="4"/>
        <v/>
      </c>
      <c r="X34" s="14"/>
      <c r="Y34" s="15"/>
      <c r="Z34" s="15"/>
      <c r="AA34" s="15"/>
    </row>
    <row r="35" spans="2:27" ht="15" customHeight="1" x14ac:dyDescent="0.15">
      <c r="N35" s="8">
        <f t="shared" si="5"/>
        <v>28</v>
      </c>
      <c r="O35" s="8">
        <f t="shared" si="0"/>
        <v>0</v>
      </c>
      <c r="P35" s="2" t="str">
        <f t="shared" si="1"/>
        <v/>
      </c>
      <c r="Q35" s="8">
        <f ca="1">INDIRECT("B127")*10</f>
        <v>0</v>
      </c>
      <c r="R35" s="2" t="str">
        <f t="shared" ca="1" si="2"/>
        <v/>
      </c>
      <c r="S35" s="8">
        <f ca="1">INDIRECT("D127")*100</f>
        <v>0</v>
      </c>
      <c r="T35" s="2" t="str">
        <f t="shared" ca="1" si="6"/>
        <v/>
      </c>
      <c r="U35" s="2" t="str">
        <f t="shared" ca="1" si="3"/>
        <v/>
      </c>
      <c r="V35" s="2" t="str">
        <f t="shared" si="4"/>
        <v/>
      </c>
      <c r="X35" s="14"/>
      <c r="Y35" s="16"/>
      <c r="Z35" s="16"/>
      <c r="AA35" s="16"/>
    </row>
    <row r="36" spans="2:27" ht="15" customHeight="1" x14ac:dyDescent="0.15">
      <c r="N36" s="8">
        <f t="shared" si="5"/>
        <v>29</v>
      </c>
      <c r="O36" s="8">
        <f t="shared" si="0"/>
        <v>0</v>
      </c>
      <c r="P36" s="2" t="str">
        <f t="shared" si="1"/>
        <v/>
      </c>
      <c r="Q36" s="8">
        <f ca="1">INDIRECT("B128")*10</f>
        <v>0</v>
      </c>
      <c r="R36" s="2" t="str">
        <f t="shared" ca="1" si="2"/>
        <v/>
      </c>
      <c r="S36" s="8">
        <f ca="1">INDIRECT("D128")*100</f>
        <v>0</v>
      </c>
      <c r="T36" s="2" t="str">
        <f t="shared" ca="1" si="6"/>
        <v/>
      </c>
      <c r="U36" s="2" t="str">
        <f t="shared" ca="1" si="3"/>
        <v/>
      </c>
      <c r="V36" s="2" t="str">
        <f t="shared" si="4"/>
        <v/>
      </c>
      <c r="X36" s="14"/>
      <c r="Y36" s="16"/>
      <c r="Z36" s="16"/>
      <c r="AA36" s="16"/>
    </row>
    <row r="37" spans="2:27" ht="15" customHeight="1" x14ac:dyDescent="0.15">
      <c r="N37" s="8">
        <f t="shared" si="5"/>
        <v>30</v>
      </c>
      <c r="O37" s="8">
        <f>COUNTIF($C$10:$L$19,N37)*100</f>
        <v>0</v>
      </c>
      <c r="P37" s="2" t="str">
        <f t="shared" si="1"/>
        <v/>
      </c>
      <c r="Q37" s="8">
        <f ca="1">INDIRECT("B129")*10</f>
        <v>0</v>
      </c>
      <c r="R37" s="2" t="str">
        <f t="shared" ca="1" si="2"/>
        <v/>
      </c>
      <c r="S37" s="8">
        <f ca="1">INDIRECT("D129")*100</f>
        <v>0</v>
      </c>
      <c r="T37" s="2" t="str">
        <f t="shared" ca="1" si="6"/>
        <v/>
      </c>
      <c r="U37" s="2" t="str">
        <f t="shared" ca="1" si="3"/>
        <v/>
      </c>
      <c r="V37" s="2" t="str">
        <f t="shared" si="4"/>
        <v/>
      </c>
      <c r="X37" s="14"/>
      <c r="Y37" s="16"/>
      <c r="Z37" s="16"/>
      <c r="AA37" s="16"/>
    </row>
    <row r="38" spans="2:27" ht="15" customHeight="1" x14ac:dyDescent="0.15">
      <c r="C38" s="7"/>
      <c r="N38" s="14"/>
      <c r="O38" s="14"/>
      <c r="P38" s="14"/>
      <c r="V38" s="2" t="str">
        <f t="shared" si="4"/>
        <v/>
      </c>
      <c r="X38" s="14"/>
      <c r="Y38" s="16"/>
      <c r="Z38" s="16"/>
      <c r="AA38" s="16"/>
    </row>
    <row r="39" spans="2:27" ht="15" customHeight="1" x14ac:dyDescent="0.15">
      <c r="B39" s="17"/>
      <c r="C39" s="17"/>
      <c r="D39" s="17"/>
      <c r="V39" s="2" t="str">
        <f t="shared" si="4"/>
        <v/>
      </c>
      <c r="X39" s="14"/>
      <c r="Y39" s="16"/>
      <c r="Z39" s="16"/>
      <c r="AA39" s="16"/>
    </row>
    <row r="40" spans="2:27" ht="15" customHeight="1" x14ac:dyDescent="0.15">
      <c r="B40" s="17"/>
      <c r="C40" s="17"/>
      <c r="D40" s="17"/>
      <c r="V40" s="2" t="str">
        <f t="shared" si="4"/>
        <v/>
      </c>
      <c r="X40" s="14"/>
      <c r="Y40" s="16"/>
      <c r="Z40" s="16"/>
      <c r="AA40" s="16"/>
    </row>
    <row r="41" spans="2:27" ht="15" customHeight="1" x14ac:dyDescent="0.15">
      <c r="V41" s="2" t="str">
        <f t="shared" si="4"/>
        <v/>
      </c>
      <c r="X41" s="14"/>
      <c r="Y41" s="16"/>
      <c r="Z41" s="16"/>
      <c r="AA41" s="16"/>
    </row>
    <row r="42" spans="2:27" ht="15" customHeight="1" x14ac:dyDescent="0.15">
      <c r="V42" s="2" t="str">
        <f t="shared" si="4"/>
        <v/>
      </c>
      <c r="X42" s="14"/>
      <c r="Y42" s="16"/>
      <c r="Z42" s="16"/>
      <c r="AA42" s="16"/>
    </row>
    <row r="43" spans="2:27" ht="15" customHeight="1" x14ac:dyDescent="0.15">
      <c r="V43" s="2" t="str">
        <f t="shared" si="4"/>
        <v/>
      </c>
      <c r="X43" s="14"/>
      <c r="Y43" s="16"/>
      <c r="Z43" s="16"/>
      <c r="AA43" s="16"/>
    </row>
    <row r="44" spans="2:27" ht="15" customHeight="1" x14ac:dyDescent="0.15">
      <c r="V44" s="2" t="str">
        <f t="shared" si="4"/>
        <v/>
      </c>
      <c r="X44" s="14"/>
      <c r="Y44" s="16"/>
      <c r="Z44" s="16"/>
      <c r="AA44" s="16"/>
    </row>
    <row r="45" spans="2:27" ht="15" customHeight="1" x14ac:dyDescent="0.15">
      <c r="V45" s="2" t="str">
        <f t="shared" si="4"/>
        <v/>
      </c>
    </row>
    <row r="46" spans="2:27" ht="15" customHeight="1" x14ac:dyDescent="0.15">
      <c r="V46" s="2" t="str">
        <f t="shared" si="4"/>
        <v/>
      </c>
    </row>
    <row r="97" spans="2:4" ht="15" customHeight="1" thickBot="1" x14ac:dyDescent="0.2"/>
    <row r="98" spans="2:4" ht="15" customHeight="1" x14ac:dyDescent="0.15">
      <c r="B98" s="29" t="s">
        <v>8</v>
      </c>
      <c r="C98" s="30"/>
      <c r="D98" s="31"/>
    </row>
    <row r="99" spans="2:4" ht="15" customHeight="1" thickBot="1" x14ac:dyDescent="0.2">
      <c r="B99" s="18" t="s">
        <v>6</v>
      </c>
      <c r="C99" s="19" t="s">
        <v>2</v>
      </c>
      <c r="D99" s="20" t="s">
        <v>7</v>
      </c>
    </row>
    <row r="100" spans="2:4" ht="15" customHeight="1" x14ac:dyDescent="0.15">
      <c r="B100" s="2">
        <v>4</v>
      </c>
      <c r="C100" s="2" t="s">
        <v>1</v>
      </c>
      <c r="D100" s="2">
        <v>0</v>
      </c>
    </row>
    <row r="101" spans="2:4" ht="15" customHeight="1" x14ac:dyDescent="0.15">
      <c r="B101" s="2">
        <v>20</v>
      </c>
      <c r="C101" s="2" t="s">
        <v>32</v>
      </c>
      <c r="D101" s="2">
        <v>1</v>
      </c>
    </row>
    <row r="102" spans="2:4" ht="15" customHeight="1" x14ac:dyDescent="0.15">
      <c r="B102" s="2">
        <v>6</v>
      </c>
      <c r="C102" s="2" t="s">
        <v>33</v>
      </c>
      <c r="D102" s="2">
        <v>0</v>
      </c>
    </row>
    <row r="103" spans="2:4" ht="15" customHeight="1" x14ac:dyDescent="0.15">
      <c r="B103" s="2">
        <v>4</v>
      </c>
      <c r="C103" s="2" t="s">
        <v>38</v>
      </c>
      <c r="D103" s="2">
        <v>0</v>
      </c>
    </row>
    <row r="104" spans="2:4" ht="15" customHeight="1" x14ac:dyDescent="0.15">
      <c r="B104" s="2">
        <v>4</v>
      </c>
      <c r="C104" s="2" t="s">
        <v>39</v>
      </c>
      <c r="D104" s="2">
        <v>0</v>
      </c>
    </row>
    <row r="105" spans="2:4" ht="15" customHeight="1" x14ac:dyDescent="0.15">
      <c r="B105" s="2">
        <v>4</v>
      </c>
      <c r="C105" s="2" t="s">
        <v>40</v>
      </c>
      <c r="D105" s="2">
        <v>0</v>
      </c>
    </row>
    <row r="106" spans="2:4" ht="15" customHeight="1" x14ac:dyDescent="0.15">
      <c r="B106" s="2">
        <v>4</v>
      </c>
      <c r="C106" s="2" t="s">
        <v>41</v>
      </c>
      <c r="D106" s="2">
        <v>0</v>
      </c>
    </row>
    <row r="107" spans="2:4" ht="15" customHeight="1" x14ac:dyDescent="0.15">
      <c r="B107" s="2">
        <v>4</v>
      </c>
      <c r="C107" s="2" t="s">
        <v>42</v>
      </c>
      <c r="D107" s="2">
        <v>0</v>
      </c>
    </row>
    <row r="108" spans="2:4" ht="15" customHeight="1" x14ac:dyDescent="0.15">
      <c r="B108" s="2">
        <v>4</v>
      </c>
      <c r="C108" s="2" t="s">
        <v>43</v>
      </c>
      <c r="D108" s="2">
        <v>0</v>
      </c>
    </row>
    <row r="109" spans="2:4" ht="15" customHeight="1" x14ac:dyDescent="0.15">
      <c r="B109" s="2">
        <v>4</v>
      </c>
      <c r="C109" s="2" t="s">
        <v>44</v>
      </c>
      <c r="D109" s="2">
        <v>0</v>
      </c>
    </row>
  </sheetData>
  <mergeCells count="4">
    <mergeCell ref="B98:D98"/>
    <mergeCell ref="N6:V6"/>
    <mergeCell ref="X6:AA6"/>
    <mergeCell ref="X15:AA15"/>
  </mergeCells>
  <phoneticPr fontId="0" type="noConversion"/>
  <conditionalFormatting sqref="C10:L19">
    <cfRule type="cellIs" dxfId="1" priority="1" stopIfTrue="1" operator="equal">
      <formula>"f"</formula>
    </cfRule>
  </conditionalFormatting>
  <conditionalFormatting sqref="C25:L34">
    <cfRule type="cellIs" dxfId="0" priority="2" stopIfTrue="1" operator="equal">
      <formula>"f"</formula>
    </cfRule>
  </conditionalFormatting>
  <printOptions headings="1" gridLine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Sharp</dc:creator>
  <cp:lastModifiedBy>Microsoft Office User</cp:lastModifiedBy>
  <dcterms:created xsi:type="dcterms:W3CDTF">1999-12-10T01:55:44Z</dcterms:created>
  <dcterms:modified xsi:type="dcterms:W3CDTF">2020-06-26T15:06:49Z</dcterms:modified>
</cp:coreProperties>
</file>