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D5C9C663-07DF-BC4C-A9E5-53321FA4A9A1}" xr6:coauthVersionLast="45" xr6:coauthVersionMax="45" xr10:uidLastSave="{00000000-0000-0000-0000-000000000000}"/>
  <bookViews>
    <workbookView xWindow="0" yWindow="460" windowWidth="28800" windowHeight="17540"/>
  </bookViews>
  <sheets>
    <sheet name="Edge Effe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D6" i="1" s="1"/>
  <c r="D12" i="1"/>
  <c r="F12" i="1"/>
  <c r="C19" i="1"/>
  <c r="D19" i="1"/>
  <c r="E20" i="1" s="1"/>
  <c r="H19" i="1"/>
  <c r="I19" i="1"/>
  <c r="A20" i="1"/>
  <c r="F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J20" i="1" l="1"/>
  <c r="G20" i="1"/>
  <c r="F6" i="1"/>
  <c r="B19" i="1"/>
  <c r="K20" i="1" l="1"/>
  <c r="H20" i="1" s="1"/>
  <c r="I20" i="1" l="1"/>
  <c r="L20" i="1"/>
  <c r="C20" i="1" s="1"/>
  <c r="D20" i="1" l="1"/>
  <c r="E21" i="1" l="1"/>
  <c r="J21" i="1"/>
  <c r="B20" i="1"/>
  <c r="F21" i="1" l="1"/>
  <c r="K21" i="1"/>
  <c r="L21" i="1" l="1"/>
  <c r="C21" i="1" s="1"/>
  <c r="G21" i="1"/>
  <c r="H21" i="1" s="1"/>
  <c r="D21" i="1" l="1"/>
  <c r="B21" i="1" s="1"/>
  <c r="I21" i="1"/>
  <c r="E22" i="1" l="1"/>
  <c r="J22" i="1"/>
  <c r="K22" i="1" l="1"/>
  <c r="F22" i="1"/>
  <c r="G22" i="1" l="1"/>
  <c r="H22" i="1" s="1"/>
  <c r="L22" i="1"/>
  <c r="C22" i="1" s="1"/>
  <c r="D22" i="1" l="1"/>
  <c r="I22" i="1"/>
  <c r="E23" i="1" l="1"/>
  <c r="J23" i="1"/>
  <c r="B22" i="1"/>
  <c r="K23" i="1" l="1"/>
  <c r="F23" i="1"/>
  <c r="G23" i="1" l="1"/>
  <c r="H23" i="1" s="1"/>
  <c r="L23" i="1"/>
  <c r="C23" i="1" s="1"/>
  <c r="D23" i="1" l="1"/>
  <c r="B23" i="1" s="1"/>
  <c r="I23" i="1"/>
  <c r="E24" i="1" l="1"/>
  <c r="J24" i="1"/>
  <c r="L24" i="1" l="1"/>
  <c r="K24" i="1"/>
  <c r="F24" i="1"/>
  <c r="C24" i="1" l="1"/>
  <c r="G24" i="1"/>
  <c r="H24" i="1" s="1"/>
  <c r="I24" i="1" l="1"/>
  <c r="D24" i="1"/>
  <c r="B24" i="1"/>
  <c r="E25" i="1" l="1"/>
  <c r="J25" i="1"/>
  <c r="F25" i="1" l="1"/>
  <c r="K25" i="1"/>
  <c r="L25" i="1" l="1"/>
  <c r="C25" i="1" s="1"/>
  <c r="G25" i="1"/>
  <c r="H25" i="1" s="1"/>
  <c r="D25" i="1" l="1"/>
  <c r="B25" i="1" s="1"/>
  <c r="I25" i="1"/>
  <c r="E26" i="1" l="1"/>
  <c r="J26" i="1"/>
  <c r="K26" i="1" l="1"/>
  <c r="F26" i="1"/>
  <c r="G26" i="1" l="1"/>
  <c r="H26" i="1" s="1"/>
  <c r="L26" i="1"/>
  <c r="C26" i="1" s="1"/>
  <c r="D26" i="1" l="1"/>
  <c r="I26" i="1"/>
  <c r="B26" i="1" s="1"/>
  <c r="E27" i="1" l="1"/>
  <c r="J27" i="1"/>
  <c r="K27" i="1" l="1"/>
  <c r="F27" i="1"/>
  <c r="H27" i="1" l="1"/>
  <c r="C27" i="1"/>
  <c r="G27" i="1"/>
  <c r="L27" i="1"/>
  <c r="I27" i="1" l="1"/>
  <c r="D27" i="1"/>
  <c r="B27" i="1"/>
  <c r="E28" i="1" l="1"/>
  <c r="J28" i="1"/>
  <c r="K28" i="1" l="1"/>
  <c r="F28" i="1"/>
  <c r="C28" i="1" l="1"/>
  <c r="G28" i="1"/>
  <c r="H28" i="1" s="1"/>
  <c r="L28" i="1"/>
  <c r="I28" i="1" l="1"/>
  <c r="D28" i="1"/>
  <c r="B28" i="1"/>
  <c r="E29" i="1" l="1"/>
  <c r="J29" i="1"/>
  <c r="F29" i="1" l="1"/>
  <c r="K29" i="1"/>
  <c r="L29" i="1" l="1"/>
  <c r="C29" i="1" s="1"/>
  <c r="G29" i="1"/>
  <c r="H29" i="1" s="1"/>
  <c r="I29" i="1" l="1"/>
  <c r="D29" i="1"/>
  <c r="B29" i="1"/>
  <c r="E30" i="1" l="1"/>
  <c r="J30" i="1"/>
  <c r="F30" i="1" l="1"/>
  <c r="G30" i="1" s="1"/>
  <c r="K30" i="1"/>
  <c r="H30" i="1" l="1"/>
  <c r="L30" i="1"/>
  <c r="C30" i="1" s="1"/>
  <c r="D30" i="1" l="1"/>
  <c r="I30" i="1"/>
  <c r="E31" i="1" l="1"/>
  <c r="J31" i="1"/>
  <c r="B30" i="1"/>
  <c r="K31" i="1" l="1"/>
  <c r="F31" i="1"/>
  <c r="C31" i="1" l="1"/>
  <c r="G31" i="1"/>
  <c r="H31" i="1" s="1"/>
  <c r="L31" i="1"/>
  <c r="I31" i="1" l="1"/>
  <c r="D31" i="1"/>
  <c r="B31" i="1"/>
  <c r="E32" i="1" l="1"/>
  <c r="J32" i="1"/>
  <c r="K32" i="1" l="1"/>
  <c r="F32" i="1"/>
  <c r="H32" i="1" l="1"/>
  <c r="G32" i="1"/>
  <c r="L32" i="1"/>
  <c r="C32" i="1" s="1"/>
  <c r="D32" i="1" l="1"/>
  <c r="I32" i="1"/>
  <c r="B32" i="1" s="1"/>
  <c r="E33" i="1" l="1"/>
  <c r="J33" i="1"/>
  <c r="K33" i="1" l="1"/>
  <c r="F33" i="1"/>
  <c r="H33" i="1" l="1"/>
  <c r="C33" i="1"/>
  <c r="G33" i="1"/>
  <c r="L33" i="1"/>
  <c r="D33" i="1" l="1"/>
  <c r="I33" i="1"/>
  <c r="E34" i="1" l="1"/>
  <c r="J34" i="1"/>
  <c r="B33" i="1"/>
  <c r="K34" i="1" l="1"/>
  <c r="F34" i="1"/>
  <c r="G34" i="1" l="1"/>
  <c r="H34" i="1" s="1"/>
  <c r="L34" i="1"/>
  <c r="C34" i="1" s="1"/>
  <c r="D34" i="1" l="1"/>
  <c r="I34" i="1"/>
  <c r="E35" i="1" l="1"/>
  <c r="J35" i="1"/>
  <c r="B34" i="1"/>
  <c r="F35" i="1" l="1"/>
  <c r="K35" i="1"/>
  <c r="L35" i="1" l="1"/>
  <c r="C35" i="1" s="1"/>
  <c r="G35" i="1"/>
  <c r="H35" i="1" s="1"/>
  <c r="I35" i="1" l="1"/>
  <c r="D35" i="1"/>
  <c r="B35" i="1" s="1"/>
  <c r="E36" i="1" l="1"/>
  <c r="J36" i="1"/>
  <c r="F36" i="1" l="1"/>
  <c r="K36" i="1"/>
  <c r="C36" i="1" l="1"/>
  <c r="H36" i="1"/>
  <c r="L36" i="1"/>
  <c r="G36" i="1"/>
  <c r="I36" i="1" l="1"/>
  <c r="D36" i="1"/>
  <c r="B36" i="1"/>
  <c r="E37" i="1" l="1"/>
  <c r="J37" i="1"/>
  <c r="F37" i="1" l="1"/>
  <c r="K37" i="1"/>
  <c r="L37" i="1" l="1"/>
  <c r="C37" i="1" s="1"/>
  <c r="G37" i="1"/>
  <c r="H37" i="1" s="1"/>
  <c r="D37" i="1" l="1"/>
  <c r="I37" i="1"/>
  <c r="B37" i="1" s="1"/>
  <c r="E38" i="1" l="1"/>
  <c r="J38" i="1"/>
  <c r="K38" i="1" l="1"/>
  <c r="F38" i="1"/>
  <c r="C38" i="1" l="1"/>
  <c r="G38" i="1"/>
  <c r="H38" i="1" s="1"/>
  <c r="L38" i="1"/>
  <c r="I38" i="1" l="1"/>
  <c r="D38" i="1"/>
  <c r="E39" i="1" l="1"/>
  <c r="J39" i="1"/>
  <c r="B38" i="1"/>
  <c r="K39" i="1" l="1"/>
  <c r="H39" i="1" s="1"/>
  <c r="G39" i="1"/>
  <c r="F39" i="1"/>
  <c r="I39" i="1" l="1"/>
  <c r="L39" i="1"/>
  <c r="C39" i="1" s="1"/>
  <c r="D39" i="1" l="1"/>
  <c r="B39" i="1"/>
  <c r="E40" i="1" l="1"/>
  <c r="J40" i="1"/>
  <c r="K40" i="1" l="1"/>
  <c r="F40" i="1"/>
  <c r="G40" i="1" l="1"/>
  <c r="H40" i="1"/>
  <c r="L40" i="1"/>
  <c r="C40" i="1" s="1"/>
  <c r="D40" i="1" l="1"/>
  <c r="I40" i="1"/>
  <c r="B40" i="1" s="1"/>
  <c r="E41" i="1" l="1"/>
  <c r="J41" i="1"/>
  <c r="K41" i="1" l="1"/>
  <c r="L41" i="1" s="1"/>
  <c r="F41" i="1"/>
  <c r="C41" i="1" l="1"/>
  <c r="G41" i="1"/>
  <c r="H41" i="1"/>
  <c r="I41" i="1" l="1"/>
  <c r="B41" i="1" s="1"/>
  <c r="D41" i="1"/>
  <c r="E42" i="1" l="1"/>
  <c r="J42" i="1"/>
  <c r="F42" i="1" l="1"/>
  <c r="L42" i="1"/>
  <c r="K42" i="1"/>
  <c r="C42" i="1" l="1"/>
  <c r="G42" i="1"/>
  <c r="H42" i="1" s="1"/>
  <c r="I42" i="1" l="1"/>
  <c r="B42" i="1" s="1"/>
  <c r="D42" i="1"/>
  <c r="E43" i="1" l="1"/>
  <c r="J43" i="1"/>
  <c r="F43" i="1" l="1"/>
  <c r="K43" i="1"/>
  <c r="L43" i="1" l="1"/>
  <c r="C43" i="1"/>
  <c r="G43" i="1"/>
  <c r="H43" i="1" s="1"/>
  <c r="I43" i="1" l="1"/>
  <c r="D43" i="1"/>
  <c r="B43" i="1"/>
  <c r="E44" i="1" l="1"/>
  <c r="J44" i="1"/>
  <c r="K44" i="1" l="1"/>
  <c r="F44" i="1"/>
  <c r="C44" i="1" l="1"/>
  <c r="G44" i="1"/>
  <c r="H44" i="1" s="1"/>
  <c r="L44" i="1"/>
  <c r="I44" i="1" l="1"/>
  <c r="D44" i="1"/>
  <c r="E45" i="1" l="1"/>
  <c r="J45" i="1"/>
  <c r="B44" i="1"/>
  <c r="F45" i="1" l="1"/>
  <c r="K45" i="1"/>
  <c r="C45" i="1" l="1"/>
  <c r="H45" i="1"/>
  <c r="L45" i="1"/>
  <c r="G45" i="1"/>
  <c r="D45" i="1" l="1"/>
  <c r="I45" i="1"/>
  <c r="J46" i="1" l="1"/>
  <c r="E46" i="1"/>
  <c r="B45" i="1"/>
  <c r="K46" i="1" l="1"/>
  <c r="F46" i="1"/>
  <c r="G46" i="1" l="1"/>
  <c r="H46" i="1" s="1"/>
  <c r="L46" i="1"/>
  <c r="C46" i="1" s="1"/>
  <c r="I46" i="1" l="1"/>
  <c r="B46" i="1" s="1"/>
  <c r="D46" i="1"/>
  <c r="E47" i="1" l="1"/>
  <c r="J47" i="1"/>
  <c r="K47" i="1" l="1"/>
  <c r="F47" i="1"/>
  <c r="G47" i="1" s="1"/>
  <c r="H47" i="1" l="1"/>
  <c r="L47" i="1"/>
  <c r="C47" i="1" s="1"/>
  <c r="D47" i="1" l="1"/>
  <c r="B47" i="1" s="1"/>
  <c r="I47" i="1"/>
  <c r="J48" i="1" l="1"/>
  <c r="E48" i="1"/>
  <c r="F48" i="1" l="1"/>
  <c r="K48" i="1"/>
  <c r="H48" i="1" l="1"/>
  <c r="L48" i="1"/>
  <c r="C48" i="1" s="1"/>
  <c r="G48" i="1"/>
  <c r="D48" i="1" l="1"/>
  <c r="B48" i="1" s="1"/>
  <c r="I48" i="1"/>
  <c r="E49" i="1" l="1"/>
  <c r="J49" i="1"/>
  <c r="K49" i="1" l="1"/>
  <c r="F49" i="1"/>
  <c r="H49" i="1" l="1"/>
  <c r="C49" i="1"/>
  <c r="G49" i="1"/>
  <c r="L49" i="1"/>
  <c r="D49" i="1" l="1"/>
  <c r="B49" i="1" s="1"/>
  <c r="I49" i="1"/>
  <c r="E50" i="1" l="1"/>
  <c r="J50" i="1"/>
  <c r="K50" i="1" l="1"/>
  <c r="F50" i="1"/>
  <c r="H50" i="1" l="1"/>
  <c r="C50" i="1"/>
  <c r="G50" i="1"/>
  <c r="L50" i="1"/>
  <c r="D50" i="1" l="1"/>
  <c r="B50" i="1" s="1"/>
  <c r="I50" i="1"/>
  <c r="E51" i="1" l="1"/>
  <c r="J51" i="1"/>
  <c r="K51" i="1" l="1"/>
  <c r="F51" i="1"/>
  <c r="G51" i="1" l="1"/>
  <c r="H51" i="1"/>
  <c r="L51" i="1"/>
  <c r="C51" i="1" s="1"/>
  <c r="D51" i="1" l="1"/>
  <c r="B51" i="1" s="1"/>
  <c r="I51" i="1"/>
  <c r="E52" i="1" l="1"/>
  <c r="J52" i="1"/>
  <c r="K52" i="1" l="1"/>
  <c r="F52" i="1"/>
  <c r="G52" i="1" l="1"/>
  <c r="H52" i="1" s="1"/>
  <c r="L52" i="1"/>
  <c r="C52" i="1" s="1"/>
  <c r="D52" i="1" l="1"/>
  <c r="I52" i="1"/>
  <c r="B52" i="1" s="1"/>
  <c r="E53" i="1" l="1"/>
  <c r="J53" i="1"/>
  <c r="K53" i="1" l="1"/>
  <c r="F53" i="1"/>
  <c r="G53" i="1" l="1"/>
  <c r="H53" i="1"/>
  <c r="L53" i="1"/>
  <c r="C53" i="1" s="1"/>
  <c r="D53" i="1" l="1"/>
  <c r="B53" i="1" s="1"/>
  <c r="I53" i="1"/>
  <c r="E54" i="1" l="1"/>
  <c r="J54" i="1"/>
  <c r="K54" i="1" l="1"/>
  <c r="F54" i="1"/>
  <c r="C54" i="1" l="1"/>
  <c r="G54" i="1"/>
  <c r="H54" i="1" s="1"/>
  <c r="L54" i="1"/>
  <c r="I54" i="1" l="1"/>
  <c r="D54" i="1"/>
  <c r="E55" i="1" l="1"/>
  <c r="J55" i="1"/>
  <c r="B54" i="1"/>
  <c r="K55" i="1" l="1"/>
  <c r="F55" i="1"/>
  <c r="C55" i="1" l="1"/>
  <c r="G55" i="1"/>
  <c r="H55" i="1" s="1"/>
  <c r="L55" i="1"/>
  <c r="I55" i="1" l="1"/>
  <c r="D55" i="1"/>
  <c r="B55" i="1"/>
  <c r="E56" i="1" l="1"/>
  <c r="J56" i="1"/>
  <c r="F56" i="1" l="1"/>
  <c r="K56" i="1"/>
  <c r="C56" i="1" l="1"/>
  <c r="H56" i="1"/>
  <c r="L56" i="1"/>
  <c r="G56" i="1"/>
  <c r="I56" i="1" l="1"/>
  <c r="D56" i="1"/>
  <c r="B56" i="1"/>
  <c r="E57" i="1" l="1"/>
  <c r="J57" i="1"/>
  <c r="K57" i="1" l="1"/>
  <c r="F57" i="1"/>
  <c r="C57" i="1" l="1"/>
  <c r="G57" i="1"/>
  <c r="H57" i="1" s="1"/>
  <c r="L57" i="1"/>
  <c r="I57" i="1" l="1"/>
  <c r="D57" i="1"/>
  <c r="E58" i="1" l="1"/>
  <c r="J58" i="1"/>
  <c r="B57" i="1"/>
  <c r="K58" i="1" l="1"/>
  <c r="F58" i="1"/>
  <c r="G58" i="1" l="1"/>
  <c r="H58" i="1" s="1"/>
  <c r="L58" i="1"/>
  <c r="C58" i="1" s="1"/>
  <c r="D58" i="1" l="1"/>
  <c r="I58" i="1"/>
  <c r="E59" i="1" l="1"/>
  <c r="J59" i="1"/>
  <c r="B58" i="1"/>
  <c r="K59" i="1" l="1"/>
  <c r="F59" i="1"/>
  <c r="H59" i="1" l="1"/>
  <c r="C59" i="1"/>
  <c r="G59" i="1"/>
  <c r="L59" i="1"/>
  <c r="D59" i="1" l="1"/>
  <c r="B59" i="1" s="1"/>
  <c r="I59" i="1"/>
  <c r="E60" i="1" l="1"/>
  <c r="J60" i="1"/>
  <c r="F60" i="1" l="1"/>
  <c r="G60" i="1" s="1"/>
  <c r="K60" i="1"/>
  <c r="H60" i="1" l="1"/>
  <c r="L60" i="1"/>
  <c r="C60" i="1" s="1"/>
  <c r="D60" i="1" l="1"/>
  <c r="I60" i="1"/>
  <c r="E61" i="1" l="1"/>
  <c r="J61" i="1"/>
  <c r="B60" i="1"/>
  <c r="K61" i="1" l="1"/>
  <c r="L61" i="1" s="1"/>
  <c r="F61" i="1"/>
  <c r="C61" i="1" l="1"/>
  <c r="G61" i="1"/>
  <c r="H61" i="1" s="1"/>
  <c r="I61" i="1" l="1"/>
  <c r="D61" i="1"/>
  <c r="E62" i="1" l="1"/>
  <c r="J62" i="1"/>
  <c r="B61" i="1"/>
  <c r="K62" i="1" l="1"/>
  <c r="F62" i="1"/>
  <c r="G62" i="1" l="1"/>
  <c r="H62" i="1" s="1"/>
  <c r="L62" i="1"/>
  <c r="C62" i="1" s="1"/>
  <c r="I62" i="1" l="1"/>
  <c r="D62" i="1"/>
  <c r="B62" i="1"/>
  <c r="E63" i="1" l="1"/>
  <c r="J63" i="1"/>
  <c r="K63" i="1" l="1"/>
  <c r="F63" i="1"/>
  <c r="H63" i="1" l="1"/>
  <c r="C63" i="1"/>
  <c r="G63" i="1"/>
  <c r="L63" i="1"/>
  <c r="D63" i="1" l="1"/>
  <c r="B63" i="1" s="1"/>
  <c r="I63" i="1"/>
  <c r="J64" i="1" l="1"/>
  <c r="E64" i="1"/>
  <c r="F64" i="1" l="1"/>
  <c r="K64" i="1"/>
  <c r="H64" i="1" l="1"/>
  <c r="L64" i="1"/>
  <c r="C64" i="1" s="1"/>
  <c r="G64" i="1"/>
  <c r="D64" i="1" l="1"/>
  <c r="B64" i="1"/>
  <c r="I64" i="1"/>
  <c r="E65" i="1" l="1"/>
  <c r="J65" i="1"/>
  <c r="K65" i="1" l="1"/>
  <c r="F65" i="1"/>
  <c r="C65" i="1" l="1"/>
  <c r="H65" i="1"/>
  <c r="G65" i="1"/>
  <c r="L65" i="1"/>
  <c r="I65" i="1" l="1"/>
  <c r="D65" i="1"/>
  <c r="B65" i="1"/>
  <c r="E66" i="1" l="1"/>
  <c r="J66" i="1"/>
  <c r="K66" i="1" l="1"/>
  <c r="F66" i="1"/>
  <c r="G66" i="1" l="1"/>
  <c r="H66" i="1" s="1"/>
  <c r="L66" i="1"/>
  <c r="C66" i="1" s="1"/>
  <c r="D66" i="1" l="1"/>
  <c r="I66" i="1"/>
  <c r="E67" i="1" l="1"/>
  <c r="J67" i="1"/>
  <c r="B66" i="1"/>
  <c r="F67" i="1" l="1"/>
  <c r="K67" i="1"/>
  <c r="G67" i="1" l="1"/>
  <c r="H67" i="1" s="1"/>
  <c r="L67" i="1"/>
  <c r="C67" i="1" s="1"/>
  <c r="D67" i="1" l="1"/>
  <c r="B67" i="1" s="1"/>
  <c r="I67" i="1"/>
  <c r="E68" i="1" l="1"/>
  <c r="J68" i="1"/>
  <c r="K68" i="1" l="1"/>
  <c r="F68" i="1"/>
  <c r="H68" i="1" l="1"/>
  <c r="L68" i="1"/>
  <c r="C68" i="1" s="1"/>
  <c r="G68" i="1"/>
  <c r="D68" i="1" l="1"/>
  <c r="B68" i="1" s="1"/>
  <c r="I68" i="1"/>
  <c r="E69" i="1" l="1"/>
  <c r="J69" i="1"/>
  <c r="K69" i="1" l="1"/>
  <c r="F69" i="1"/>
  <c r="H69" i="1" l="1"/>
  <c r="I69" i="1" s="1"/>
  <c r="G69" i="1"/>
  <c r="L69" i="1"/>
  <c r="C69" i="1" s="1"/>
  <c r="D69" i="1" l="1"/>
  <c r="B69" i="1" s="1"/>
</calcChain>
</file>

<file path=xl/sharedStrings.xml><?xml version="1.0" encoding="utf-8"?>
<sst xmlns="http://schemas.openxmlformats.org/spreadsheetml/2006/main" count="35" uniqueCount="25">
  <si>
    <t>Core</t>
  </si>
  <si>
    <t>Edge</t>
  </si>
  <si>
    <t>Total</t>
  </si>
  <si>
    <t>CORE</t>
  </si>
  <si>
    <t>Proportion of habitat =</t>
  </si>
  <si>
    <t>Year</t>
  </si>
  <si>
    <t>EDGE</t>
  </si>
  <si>
    <t>Unsuccessful</t>
  </si>
  <si>
    <t>Potential</t>
  </si>
  <si>
    <t>Success</t>
  </si>
  <si>
    <r>
      <t xml:space="preserve">Selection coefficient =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</t>
    </r>
  </si>
  <si>
    <r>
      <t xml:space="preserve"> = 1- </t>
    </r>
    <r>
      <rPr>
        <sz val="10"/>
        <rFont val="Symbol"/>
        <family val="1"/>
        <charset val="2"/>
      </rPr>
      <t>a</t>
    </r>
  </si>
  <si>
    <t>Amount of habitat (hectares) =</t>
  </si>
  <si>
    <t>Edge Effects and Ecological Traps</t>
  </si>
  <si>
    <t>Model Input Parameters</t>
  </si>
  <si>
    <r>
      <t xml:space="preserve">Birth rate = 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</si>
  <si>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 xml:space="preserve">Juvenile survival = </t>
    </r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j</t>
    </r>
    <r>
      <rPr>
        <sz val="10"/>
        <rFont val="Arial"/>
        <family val="2"/>
      </rPr>
      <t xml:space="preserve"> =</t>
    </r>
  </si>
  <si>
    <r>
      <t>K</t>
    </r>
    <r>
      <rPr>
        <sz val="10"/>
        <rFont val="Arial"/>
        <family val="2"/>
      </rPr>
      <t xml:space="preserve"> = total females =</t>
    </r>
  </si>
  <si>
    <t>Initial population size =</t>
  </si>
  <si>
    <r>
      <t xml:space="preserve">Adult survival = </t>
    </r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</si>
  <si>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t>Number of females / 1 ha =</t>
  </si>
  <si>
    <t>adults</t>
  </si>
  <si>
    <t>births</t>
  </si>
  <si>
    <t>New Adults</t>
  </si>
  <si>
    <t>Erratum: The annotation for step C7 should say to enter the formula in cell H20, not cells D20 and I20.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</si>
</sst>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Geneva"/>
    </font>
    <font>
      <sz val="10"/>
      <name val="Symbol"/>
      <family val="1"/>
      <charset val="2"/>
    </font>
    <font>
      <b/>
      <sz val="12"/>
      <name val="Times New Roman"/>
      <family val="1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Continuous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right" vertical="center"/>
    </xf>
    <xf numFmtId="0" fontId="3" fillId="2" borderId="5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Continuous" vertical="center"/>
    </xf>
    <xf numFmtId="0" fontId="1" fillId="3" borderId="0" xfId="0" applyNumberFormat="1" applyFont="1" applyFill="1" applyAlignment="1">
      <alignment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BFBFBF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Size with a Post-Breeding Census</a:t>
            </a:r>
          </a:p>
        </c:rich>
      </c:tx>
      <c:layout>
        <c:manualLayout>
          <c:xMode val="edge"/>
          <c:yMode val="edge"/>
          <c:x val="0.26214397087289215"/>
          <c:y val="3.6530953009374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5391351993553"/>
          <c:y val="0.19635387242539029"/>
          <c:w val="0.65535992718223035"/>
          <c:h val="0.58449524814999898"/>
        </c:manualLayout>
      </c:layout>
      <c:lineChart>
        <c:grouping val="standard"/>
        <c:varyColors val="0"/>
        <c:ser>
          <c:idx val="0"/>
          <c:order val="0"/>
          <c:tx>
            <c:v>Total population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'Edge Effects'!$A$19:$A$70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'Edge Effects'!$B$19:$B$69</c:f>
              <c:numCache>
                <c:formatCode>General</c:formatCode>
                <c:ptCount val="51"/>
                <c:pt idx="0">
                  <c:v>370</c:v>
                </c:pt>
                <c:pt idx="1">
                  <c:v>351.78000000000003</c:v>
                </c:pt>
                <c:pt idx="2">
                  <c:v>342.66492</c:v>
                </c:pt>
                <c:pt idx="3">
                  <c:v>339.03822888000002</c:v>
                </c:pt>
                <c:pt idx="4">
                  <c:v>338.73036408432</c:v>
                </c:pt>
                <c:pt idx="5">
                  <c:v>340.43994918150054</c:v>
                </c:pt>
                <c:pt idx="6">
                  <c:v>343.38652447004154</c:v>
                </c:pt>
                <c:pt idx="7">
                  <c:v>347.10218541262213</c:v>
                </c:pt>
                <c:pt idx="8">
                  <c:v>351.30656576839891</c:v>
                </c:pt>
                <c:pt idx="9">
                  <c:v>355.83182754515644</c:v>
                </c:pt>
                <c:pt idx="10">
                  <c:v>360.57765504438856</c:v>
                </c:pt>
                <c:pt idx="11">
                  <c:v>365.48425136316996</c:v>
                </c:pt>
                <c:pt idx="12">
                  <c:v>370.51613637115037</c:v>
                </c:pt>
                <c:pt idx="13">
                  <c:v>375.65242557368407</c:v>
                </c:pt>
                <c:pt idx="14">
                  <c:v>380.88099750771818</c:v>
                </c:pt>
                <c:pt idx="15">
                  <c:v>386.19499425842781</c:v>
                </c:pt>
                <c:pt idx="16">
                  <c:v>391.59072184940669</c:v>
                </c:pt>
                <c:pt idx="17">
                  <c:v>397.06639055811507</c:v>
                </c:pt>
                <c:pt idx="18">
                  <c:v>402.62135918761851</c:v>
                </c:pt>
                <c:pt idx="19">
                  <c:v>408.25568171325915</c:v>
                </c:pt>
                <c:pt idx="20">
                  <c:v>413.96983535545314</c:v>
                </c:pt>
                <c:pt idx="21">
                  <c:v>419.76455750935457</c:v>
                </c:pt>
                <c:pt idx="22">
                  <c:v>425.64074798984046</c:v>
                </c:pt>
                <c:pt idx="23">
                  <c:v>431.59941046691137</c:v>
                </c:pt>
                <c:pt idx="24">
                  <c:v>437.64161741657591</c:v>
                </c:pt>
                <c:pt idx="25">
                  <c:v>443.76848918228467</c:v>
                </c:pt>
                <c:pt idx="26">
                  <c:v>449.98118150396266</c:v>
                </c:pt>
                <c:pt idx="27">
                  <c:v>456.28087812889379</c:v>
                </c:pt>
                <c:pt idx="28">
                  <c:v>462.6687864730236</c:v>
                </c:pt>
                <c:pt idx="29">
                  <c:v>469.14613511384118</c:v>
                </c:pt>
                <c:pt idx="30">
                  <c:v>475.71417238355212</c:v>
                </c:pt>
                <c:pt idx="31">
                  <c:v>482.37416562379207</c:v>
                </c:pt>
                <c:pt idx="32">
                  <c:v>489.12740083864742</c:v>
                </c:pt>
                <c:pt idx="33">
                  <c:v>495.97518258806178</c:v>
                </c:pt>
                <c:pt idx="34">
                  <c:v>502.91883402689865</c:v>
                </c:pt>
                <c:pt idx="35">
                  <c:v>509.95969703283765</c:v>
                </c:pt>
                <c:pt idx="36">
                  <c:v>517.09913238903482</c:v>
                </c:pt>
                <c:pt idx="37">
                  <c:v>524.33852000112381</c:v>
                </c:pt>
                <c:pt idx="38">
                  <c:v>531.67925913632507</c:v>
                </c:pt>
                <c:pt idx="39">
                  <c:v>539.12276867734488</c:v>
                </c:pt>
                <c:pt idx="40">
                  <c:v>546.6704873866945</c:v>
                </c:pt>
                <c:pt idx="41">
                  <c:v>554.32387417882831</c:v>
                </c:pt>
                <c:pt idx="42">
                  <c:v>562.08440839856394</c:v>
                </c:pt>
                <c:pt idx="43">
                  <c:v>569.95359010488312</c:v>
                </c:pt>
                <c:pt idx="44">
                  <c:v>577.93294035959502</c:v>
                </c:pt>
                <c:pt idx="45">
                  <c:v>586.02400152057533</c:v>
                </c:pt>
                <c:pt idx="46">
                  <c:v>594.2283375394311</c:v>
                </c:pt>
                <c:pt idx="47">
                  <c:v>602.54753426352374</c:v>
                </c:pt>
                <c:pt idx="48">
                  <c:v>610.98319974233766</c:v>
                </c:pt>
                <c:pt idx="49">
                  <c:v>619.53696453820498</c:v>
                </c:pt>
                <c:pt idx="50">
                  <c:v>628.21048204142471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D-184B-8F81-52AFBC9553DD}"/>
            </c:ext>
          </c:extLst>
        </c:ser>
        <c:ser>
          <c:idx val="1"/>
          <c:order val="1"/>
          <c:tx>
            <c:v>Adults, core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'Edge Effects'!$A$19:$A$70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'Edge Effects'!$C$19:$C$69</c:f>
              <c:numCache>
                <c:formatCode>General</c:formatCode>
                <c:ptCount val="51"/>
                <c:pt idx="0">
                  <c:v>100</c:v>
                </c:pt>
                <c:pt idx="1">
                  <c:v>110.4</c:v>
                </c:pt>
                <c:pt idx="2">
                  <c:v>117.34559999999999</c:v>
                </c:pt>
                <c:pt idx="3">
                  <c:v>122.2284384</c:v>
                </c:pt>
                <c:pt idx="4">
                  <c:v>125.88363653760001</c:v>
                </c:pt>
                <c:pt idx="5">
                  <c:v>128.81240744912643</c:v>
                </c:pt>
                <c:pt idx="6">
                  <c:v>131.31562115341421</c:v>
                </c:pt>
                <c:pt idx="7">
                  <c:v>133.573943849562</c:v>
                </c:pt>
                <c:pt idx="8">
                  <c:v>135.69592146345587</c:v>
                </c:pt>
                <c:pt idx="9">
                  <c:v>137.74682980394425</c:v>
                </c:pt>
                <c:pt idx="10">
                  <c:v>139.76598468519944</c:v>
                </c:pt>
                <c:pt idx="11">
                  <c:v>141.77712802919223</c:v>
                </c:pt>
                <c:pt idx="12">
                  <c:v>143.79465955664091</c:v>
                </c:pt>
                <c:pt idx="13">
                  <c:v>145.82737583145789</c:v>
                </c:pt>
                <c:pt idx="14">
                  <c:v>147.88071371771269</c:v>
                </c:pt>
                <c:pt idx="15">
                  <c:v>149.95809648452931</c:v>
                </c:pt>
                <c:pt idx="16">
                  <c:v>152.06174150017392</c:v>
                </c:pt>
                <c:pt idx="17">
                  <c:v>154.19314488009309</c:v>
                </c:pt>
                <c:pt idx="18">
                  <c:v>156.3533723077644</c:v>
                </c:pt>
                <c:pt idx="19">
                  <c:v>158.54323355968313</c:v>
                </c:pt>
                <c:pt idx="20">
                  <c:v>160.76338725328469</c:v>
                </c:pt>
                <c:pt idx="21">
                  <c:v>163.0144037290903</c:v>
                </c:pt>
                <c:pt idx="22">
                  <c:v>165.29680281385333</c:v>
                </c:pt>
                <c:pt idx="23">
                  <c:v>167.61107651278076</c:v>
                </c:pt>
                <c:pt idx="24">
                  <c:v>169.95770265967974</c:v>
                </c:pt>
                <c:pt idx="25">
                  <c:v>172.33715314234732</c:v>
                </c:pt>
                <c:pt idx="26">
                  <c:v>174.74989887359942</c:v>
                </c:pt>
                <c:pt idx="27">
                  <c:v>177.19641281018534</c:v>
                </c:pt>
                <c:pt idx="28">
                  <c:v>179.67717180094124</c:v>
                </c:pt>
                <c:pt idx="29">
                  <c:v>182.19265773300242</c:v>
                </c:pt>
                <c:pt idx="30">
                  <c:v>184.74335825737325</c:v>
                </c:pt>
                <c:pt idx="31">
                  <c:v>187.32976726264178</c:v>
                </c:pt>
                <c:pt idx="32">
                  <c:v>189.95238519811792</c:v>
                </c:pt>
                <c:pt idx="33">
                  <c:v>192.61171930717109</c:v>
                </c:pt>
                <c:pt idx="34">
                  <c:v>195.30828380723918</c:v>
                </c:pt>
                <c:pt idx="35">
                  <c:v>198.04260003840116</c:v>
                </c:pt>
                <c:pt idx="36">
                  <c:v>200.81519659365517</c:v>
                </c:pt>
                <c:pt idx="37">
                  <c:v>203.62660943879618</c:v>
                </c:pt>
                <c:pt idx="38">
                  <c:v>206.47738202663723</c:v>
                </c:pt>
                <c:pt idx="39">
                  <c:v>209.36806540842889</c:v>
                </c:pt>
                <c:pt idx="40">
                  <c:v>212.29921834419815</c:v>
                </c:pt>
                <c:pt idx="41">
                  <c:v>215.27140741304768</c:v>
                </c:pt>
                <c:pt idx="42">
                  <c:v>218.28520712404878</c:v>
                </c:pt>
                <c:pt idx="43">
                  <c:v>221.34120002811653</c:v>
                </c:pt>
                <c:pt idx="44">
                  <c:v>224.43997683110879</c:v>
                </c:pt>
                <c:pt idx="45">
                  <c:v>227.58213650830351</c:v>
                </c:pt>
                <c:pt idx="46">
                  <c:v>230.76828642035528</c:v>
                </c:pt>
                <c:pt idx="47">
                  <c:v>233.99904243080158</c:v>
                </c:pt>
                <c:pt idx="48">
                  <c:v>237.2750290251696</c:v>
                </c:pt>
                <c:pt idx="49">
                  <c:v>240.59687943172406</c:v>
                </c:pt>
                <c:pt idx="50">
                  <c:v>243.96523574388945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D-184B-8F81-52AFBC9553DD}"/>
            </c:ext>
          </c:extLst>
        </c:ser>
        <c:ser>
          <c:idx val="2"/>
          <c:order val="2"/>
          <c:tx>
            <c:v>Adults, edge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'Edge Effects'!$A$19:$A$70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'Edge Effects'!$H$19:$H$69</c:f>
              <c:numCache>
                <c:formatCode>General</c:formatCode>
                <c:ptCount val="51"/>
                <c:pt idx="0">
                  <c:v>100</c:v>
                </c:pt>
                <c:pt idx="1">
                  <c:v>72.599999999999994</c:v>
                </c:pt>
                <c:pt idx="2">
                  <c:v>56.336399999999998</c:v>
                </c:pt>
                <c:pt idx="3">
                  <c:v>46.7571096</c:v>
                </c:pt>
                <c:pt idx="4">
                  <c:v>41.190909134400002</c:v>
                </c:pt>
                <c:pt idx="5">
                  <c:v>38.035101862281607</c:v>
                </c:pt>
                <c:pt idx="6">
                  <c:v>36.328105288353548</c:v>
                </c:pt>
                <c:pt idx="7">
                  <c:v>35.493005962390498</c:v>
                </c:pt>
                <c:pt idx="8">
                  <c:v>35.183692365863962</c:v>
                </c:pt>
                <c:pt idx="9">
                  <c:v>35.192534650986062</c:v>
                </c:pt>
                <c:pt idx="10">
                  <c:v>35.39499249129986</c:v>
                </c:pt>
                <c:pt idx="11">
                  <c:v>35.716379799298061</c:v>
                </c:pt>
                <c:pt idx="12">
                  <c:v>36.111923564360232</c:v>
                </c:pt>
                <c:pt idx="13">
                  <c:v>36.554799162984473</c:v>
                </c:pt>
                <c:pt idx="14">
                  <c:v>37.028951552500175</c:v>
                </c:pt>
                <c:pt idx="15">
                  <c:v>37.524787994975526</c:v>
                </c:pt>
                <c:pt idx="16">
                  <c:v>38.036593699349396</c:v>
                </c:pt>
                <c:pt idx="17">
                  <c:v>38.560981214606812</c:v>
                </c:pt>
                <c:pt idx="18">
                  <c:v>39.095960073691231</c:v>
                </c:pt>
                <c:pt idx="19">
                  <c:v>39.640378587970858</c:v>
                </c:pt>
                <c:pt idx="20">
                  <c:v>40.193588932151215</c:v>
                </c:pt>
                <c:pt idx="21">
                  <c:v>40.755246203570593</c:v>
                </c:pt>
                <c:pt idx="22">
                  <c:v>41.325187866242146</c:v>
                </c:pt>
                <c:pt idx="23">
                  <c:v>41.903361425862471</c:v>
                </c:pt>
                <c:pt idx="24">
                  <c:v>42.48978104352031</c:v>
                </c:pt>
                <c:pt idx="25">
                  <c:v>43.084501512747053</c:v>
                </c:pt>
                <c:pt idx="26">
                  <c:v>43.687602654695986</c:v>
                </c:pt>
                <c:pt idx="27">
                  <c:v>44.299179964324011</c:v>
                </c:pt>
                <c:pt idx="28">
                  <c:v>44.919339007301915</c:v>
                </c:pt>
                <c:pt idx="29">
                  <c:v>45.548192067490568</c:v>
                </c:pt>
                <c:pt idx="30">
                  <c:v>46.185856144887289</c:v>
                </c:pt>
                <c:pt idx="31">
                  <c:v>46.832451763986825</c:v>
                </c:pt>
                <c:pt idx="32">
                  <c:v>47.48810226852531</c:v>
                </c:pt>
                <c:pt idx="33">
                  <c:v>48.152933408190265</c:v>
                </c:pt>
                <c:pt idx="34">
                  <c:v>48.827073100648292</c:v>
                </c:pt>
                <c:pt idx="35">
                  <c:v>49.510651298903383</c:v>
                </c:pt>
                <c:pt idx="36">
                  <c:v>50.203799921995646</c:v>
                </c:pt>
                <c:pt idx="37">
                  <c:v>50.906652823848155</c:v>
                </c:pt>
                <c:pt idx="38">
                  <c:v>51.619345785148774</c:v>
                </c:pt>
                <c:pt idx="39">
                  <c:v>52.342016519200904</c:v>
                </c:pt>
                <c:pt idx="40">
                  <c:v>53.07480468630574</c:v>
                </c:pt>
                <c:pt idx="41">
                  <c:v>53.817851913415637</c:v>
                </c:pt>
                <c:pt idx="42">
                  <c:v>54.571301817104427</c:v>
                </c:pt>
                <c:pt idx="43">
                  <c:v>55.335300028684472</c:v>
                </c:pt>
                <c:pt idx="44">
                  <c:v>56.109994220770403</c:v>
                </c:pt>
                <c:pt idx="45">
                  <c:v>56.895534134871795</c:v>
                </c:pt>
                <c:pt idx="46">
                  <c:v>57.692071609766366</c:v>
                </c:pt>
                <c:pt idx="47">
                  <c:v>58.499760610506925</c:v>
                </c:pt>
                <c:pt idx="48">
                  <c:v>59.318757257976316</c:v>
                </c:pt>
                <c:pt idx="49">
                  <c:v>60.149219858941365</c:v>
                </c:pt>
                <c:pt idx="50">
                  <c:v>60.991308936578569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D-184B-8F81-52AFBC955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96223"/>
        <c:axId val="1"/>
      </c:lineChart>
      <c:catAx>
        <c:axId val="38496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748854620497633"/>
              <c:y val="0.87674287222499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1554366864329608E-2"/>
              <c:y val="0.29681399320117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96223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319126186764"/>
          <c:y val="0.40640685222929618"/>
          <c:w val="0.1966079781546691"/>
          <c:h val="0.1689556576683590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Adults Seeking Breeding Territories in Preferred Habitat</a:t>
            </a:r>
          </a:p>
        </c:rich>
      </c:tx>
      <c:layout>
        <c:manualLayout>
          <c:xMode val="edge"/>
          <c:yMode val="edge"/>
          <c:x val="0.10622105554153713"/>
          <c:y val="2.01619862509873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85468968172417"/>
          <c:y val="0.18549027350908331"/>
          <c:w val="0.51037921808982478"/>
          <c:h val="0.59276239577902712"/>
        </c:manualLayout>
      </c:layout>
      <c:lineChart>
        <c:grouping val="standard"/>
        <c:varyColors val="0"/>
        <c:ser>
          <c:idx val="0"/>
          <c:order val="0"/>
          <c:tx>
            <c:v>Potential, core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'Edge Effects'!$E$20:$E$69</c:f>
              <c:numCache>
                <c:formatCode>General</c:formatCode>
                <c:ptCount val="50"/>
                <c:pt idx="0">
                  <c:v>50.400000000000006</c:v>
                </c:pt>
                <c:pt idx="1">
                  <c:v>51.105600000000003</c:v>
                </c:pt>
                <c:pt idx="2">
                  <c:v>51.821078400000005</c:v>
                </c:pt>
                <c:pt idx="3">
                  <c:v>52.546573497600008</c:v>
                </c:pt>
                <c:pt idx="4">
                  <c:v>53.282225526566414</c:v>
                </c:pt>
                <c:pt idx="5">
                  <c:v>54.028176683938341</c:v>
                </c:pt>
                <c:pt idx="6">
                  <c:v>54.784571157513483</c:v>
                </c:pt>
                <c:pt idx="7">
                  <c:v>55.551555153718667</c:v>
                </c:pt>
                <c:pt idx="8">
                  <c:v>56.329276925870744</c:v>
                </c:pt>
                <c:pt idx="9">
                  <c:v>57.117886802832913</c:v>
                </c:pt>
                <c:pt idx="10">
                  <c:v>57.917537218072574</c:v>
                </c:pt>
                <c:pt idx="11">
                  <c:v>58.728382739125585</c:v>
                </c:pt>
                <c:pt idx="12">
                  <c:v>59.550580097473336</c:v>
                </c:pt>
                <c:pt idx="13">
                  <c:v>60.384288218837973</c:v>
                </c:pt>
                <c:pt idx="14">
                  <c:v>61.2296682539017</c:v>
                </c:pt>
                <c:pt idx="15">
                  <c:v>62.086883609456322</c:v>
                </c:pt>
                <c:pt idx="16">
                  <c:v>62.956099979988721</c:v>
                </c:pt>
                <c:pt idx="17">
                  <c:v>63.837485379708568</c:v>
                </c:pt>
                <c:pt idx="18">
                  <c:v>64.731210175024486</c:v>
                </c:pt>
                <c:pt idx="19">
                  <c:v>65.637447117474821</c:v>
                </c:pt>
                <c:pt idx="20">
                  <c:v>66.556371377119476</c:v>
                </c:pt>
                <c:pt idx="21">
                  <c:v>67.488160576399153</c:v>
                </c:pt>
                <c:pt idx="22">
                  <c:v>68.43299482446875</c:v>
                </c:pt>
                <c:pt idx="23">
                  <c:v>69.391056752011309</c:v>
                </c:pt>
                <c:pt idx="24">
                  <c:v>70.362531546539472</c:v>
                </c:pt>
                <c:pt idx="25">
                  <c:v>71.347606988191018</c:v>
                </c:pt>
                <c:pt idx="26">
                  <c:v>72.346473486025701</c:v>
                </c:pt>
                <c:pt idx="27">
                  <c:v>73.359324114830045</c:v>
                </c:pt>
                <c:pt idx="28">
                  <c:v>74.386354652437674</c:v>
                </c:pt>
                <c:pt idx="29">
                  <c:v>75.427763617571799</c:v>
                </c:pt>
                <c:pt idx="30">
                  <c:v>76.483752308217817</c:v>
                </c:pt>
                <c:pt idx="31">
                  <c:v>77.554524840532864</c:v>
                </c:pt>
                <c:pt idx="32">
                  <c:v>78.640288188300318</c:v>
                </c:pt>
                <c:pt idx="33">
                  <c:v>79.741252222936538</c:v>
                </c:pt>
                <c:pt idx="34">
                  <c:v>80.857629754057655</c:v>
                </c:pt>
                <c:pt idx="35">
                  <c:v>81.989636570614465</c:v>
                </c:pt>
                <c:pt idx="36">
                  <c:v>83.137491482603082</c:v>
                </c:pt>
                <c:pt idx="37">
                  <c:v>84.301416363359522</c:v>
                </c:pt>
                <c:pt idx="38">
                  <c:v>85.481636192446558</c:v>
                </c:pt>
                <c:pt idx="39">
                  <c:v>86.678379099140813</c:v>
                </c:pt>
                <c:pt idx="40">
                  <c:v>87.891876406528795</c:v>
                </c:pt>
                <c:pt idx="41">
                  <c:v>89.122362676220177</c:v>
                </c:pt>
                <c:pt idx="42">
                  <c:v>90.370075753687274</c:v>
                </c:pt>
                <c:pt idx="43">
                  <c:v>91.635256814238886</c:v>
                </c:pt>
                <c:pt idx="44">
                  <c:v>92.918150409638244</c:v>
                </c:pt>
                <c:pt idx="45">
                  <c:v>94.219004515373172</c:v>
                </c:pt>
                <c:pt idx="46">
                  <c:v>95.538070578588403</c:v>
                </c:pt>
                <c:pt idx="47">
                  <c:v>96.875603566688653</c:v>
                </c:pt>
                <c:pt idx="48">
                  <c:v>98.231862016622301</c:v>
                </c:pt>
                <c:pt idx="49">
                  <c:v>99.607108084855014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D-3A47-8D8D-E10BC3578C3E}"/>
            </c:ext>
          </c:extLst>
        </c:ser>
        <c:ser>
          <c:idx val="2"/>
          <c:order val="1"/>
          <c:tx>
            <c:v>Potential, edge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'Edge Effects'!$J$20:$J$69</c:f>
              <c:numCache>
                <c:formatCode>General</c:formatCode>
                <c:ptCount val="50"/>
                <c:pt idx="0">
                  <c:v>12.600000000000001</c:v>
                </c:pt>
                <c:pt idx="1">
                  <c:v>12.776400000000001</c:v>
                </c:pt>
                <c:pt idx="2">
                  <c:v>12.955269600000001</c:v>
                </c:pt>
                <c:pt idx="3">
                  <c:v>13.136643374400002</c:v>
                </c:pt>
                <c:pt idx="4">
                  <c:v>13.320556381641603</c:v>
                </c:pt>
                <c:pt idx="5">
                  <c:v>13.507044170984585</c:v>
                </c:pt>
                <c:pt idx="6">
                  <c:v>13.696142789378371</c:v>
                </c:pt>
                <c:pt idx="7">
                  <c:v>13.887888788429667</c:v>
                </c:pt>
                <c:pt idx="8">
                  <c:v>14.082319231467686</c:v>
                </c:pt>
                <c:pt idx="9">
                  <c:v>14.279471700708228</c:v>
                </c:pt>
                <c:pt idx="10">
                  <c:v>14.479384304518144</c:v>
                </c:pt>
                <c:pt idx="11">
                  <c:v>14.682095684781396</c:v>
                </c:pt>
                <c:pt idx="12">
                  <c:v>14.887645024368334</c:v>
                </c:pt>
                <c:pt idx="13">
                  <c:v>15.096072054709493</c:v>
                </c:pt>
                <c:pt idx="14">
                  <c:v>15.307417063475425</c:v>
                </c:pt>
                <c:pt idx="15">
                  <c:v>15.521720902364081</c:v>
                </c:pt>
                <c:pt idx="16">
                  <c:v>15.73902499499718</c:v>
                </c:pt>
                <c:pt idx="17">
                  <c:v>15.959371344927142</c:v>
                </c:pt>
                <c:pt idx="18">
                  <c:v>16.182802543756122</c:v>
                </c:pt>
                <c:pt idx="19">
                  <c:v>16.409361779368705</c:v>
                </c:pt>
                <c:pt idx="20">
                  <c:v>16.639092844279869</c:v>
                </c:pt>
                <c:pt idx="21">
                  <c:v>16.872040144099788</c:v>
                </c:pt>
                <c:pt idx="22">
                  <c:v>17.108248706117188</c:v>
                </c:pt>
                <c:pt idx="23">
                  <c:v>17.347764188002827</c:v>
                </c:pt>
                <c:pt idx="24">
                  <c:v>17.590632886634868</c:v>
                </c:pt>
                <c:pt idx="25">
                  <c:v>17.836901747047754</c:v>
                </c:pt>
                <c:pt idx="26">
                  <c:v>18.086618371506425</c:v>
                </c:pt>
                <c:pt idx="27">
                  <c:v>18.339831028707511</c:v>
                </c:pt>
                <c:pt idx="28">
                  <c:v>18.596588663109419</c:v>
                </c:pt>
                <c:pt idx="29">
                  <c:v>18.85694090439295</c:v>
                </c:pt>
                <c:pt idx="30">
                  <c:v>19.120938077054454</c:v>
                </c:pt>
                <c:pt idx="31">
                  <c:v>19.388631210133216</c:v>
                </c:pt>
                <c:pt idx="32">
                  <c:v>19.660072047075079</c:v>
                </c:pt>
                <c:pt idx="33">
                  <c:v>19.935313055734134</c:v>
                </c:pt>
                <c:pt idx="34">
                  <c:v>20.214407438514414</c:v>
                </c:pt>
                <c:pt idx="35">
                  <c:v>20.497409142653616</c:v>
                </c:pt>
                <c:pt idx="36">
                  <c:v>20.78437287065077</c:v>
                </c:pt>
                <c:pt idx="37">
                  <c:v>21.07535409083988</c:v>
                </c:pt>
                <c:pt idx="38">
                  <c:v>21.37040904811164</c:v>
                </c:pt>
                <c:pt idx="39">
                  <c:v>21.669594774785203</c:v>
                </c:pt>
                <c:pt idx="40">
                  <c:v>21.972969101632199</c:v>
                </c:pt>
                <c:pt idx="41">
                  <c:v>22.280590669055044</c:v>
                </c:pt>
                <c:pt idx="42">
                  <c:v>22.592518938421819</c:v>
                </c:pt>
                <c:pt idx="43">
                  <c:v>22.908814203559722</c:v>
                </c:pt>
                <c:pt idx="44">
                  <c:v>23.229537602409561</c:v>
                </c:pt>
                <c:pt idx="45">
                  <c:v>23.554751128843293</c:v>
                </c:pt>
                <c:pt idx="46">
                  <c:v>23.884517644647101</c:v>
                </c:pt>
                <c:pt idx="47">
                  <c:v>24.218900891672163</c:v>
                </c:pt>
                <c:pt idx="48">
                  <c:v>24.557965504155575</c:v>
                </c:pt>
                <c:pt idx="49">
                  <c:v>24.901777021213753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D-3A47-8D8D-E10BC3578C3E}"/>
            </c:ext>
          </c:extLst>
        </c:ser>
        <c:ser>
          <c:idx val="1"/>
          <c:order val="2"/>
          <c:tx>
            <c:v>Successful, core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'Edge Effects'!$F$20:$F$69</c:f>
              <c:numCache>
                <c:formatCode>General</c:formatCode>
                <c:ptCount val="50"/>
                <c:pt idx="0">
                  <c:v>50.400000000000006</c:v>
                </c:pt>
                <c:pt idx="1">
                  <c:v>51.105600000000003</c:v>
                </c:pt>
                <c:pt idx="2">
                  <c:v>51.821078400000005</c:v>
                </c:pt>
                <c:pt idx="3">
                  <c:v>52.546573497600008</c:v>
                </c:pt>
                <c:pt idx="4">
                  <c:v>53.282225526566414</c:v>
                </c:pt>
                <c:pt idx="5">
                  <c:v>54.028176683938341</c:v>
                </c:pt>
                <c:pt idx="6">
                  <c:v>54.784571157513483</c:v>
                </c:pt>
                <c:pt idx="7">
                  <c:v>55.551555153718667</c:v>
                </c:pt>
                <c:pt idx="8">
                  <c:v>56.329276925870744</c:v>
                </c:pt>
                <c:pt idx="9">
                  <c:v>57.117886802832913</c:v>
                </c:pt>
                <c:pt idx="10">
                  <c:v>57.917537218072574</c:v>
                </c:pt>
                <c:pt idx="11">
                  <c:v>58.728382739125585</c:v>
                </c:pt>
                <c:pt idx="12">
                  <c:v>59.550580097473336</c:v>
                </c:pt>
                <c:pt idx="13">
                  <c:v>60.384288218837973</c:v>
                </c:pt>
                <c:pt idx="14">
                  <c:v>61.2296682539017</c:v>
                </c:pt>
                <c:pt idx="15">
                  <c:v>62.086883609456322</c:v>
                </c:pt>
                <c:pt idx="16">
                  <c:v>62.956099979988721</c:v>
                </c:pt>
                <c:pt idx="17">
                  <c:v>63.837485379708568</c:v>
                </c:pt>
                <c:pt idx="18">
                  <c:v>64.731210175024486</c:v>
                </c:pt>
                <c:pt idx="19">
                  <c:v>65.637447117474821</c:v>
                </c:pt>
                <c:pt idx="20">
                  <c:v>66.556371377119476</c:v>
                </c:pt>
                <c:pt idx="21">
                  <c:v>67.488160576399153</c:v>
                </c:pt>
                <c:pt idx="22">
                  <c:v>68.43299482446875</c:v>
                </c:pt>
                <c:pt idx="23">
                  <c:v>69.391056752011309</c:v>
                </c:pt>
                <c:pt idx="24">
                  <c:v>70.362531546539472</c:v>
                </c:pt>
                <c:pt idx="25">
                  <c:v>71.347606988191018</c:v>
                </c:pt>
                <c:pt idx="26">
                  <c:v>72.346473486025701</c:v>
                </c:pt>
                <c:pt idx="27">
                  <c:v>73.359324114830045</c:v>
                </c:pt>
                <c:pt idx="28">
                  <c:v>74.386354652437674</c:v>
                </c:pt>
                <c:pt idx="29">
                  <c:v>75.427763617571799</c:v>
                </c:pt>
                <c:pt idx="30">
                  <c:v>76.483752308217817</c:v>
                </c:pt>
                <c:pt idx="31">
                  <c:v>77.554524840532864</c:v>
                </c:pt>
                <c:pt idx="32">
                  <c:v>78.640288188300318</c:v>
                </c:pt>
                <c:pt idx="33">
                  <c:v>79.741252222936538</c:v>
                </c:pt>
                <c:pt idx="34">
                  <c:v>80.857629754057655</c:v>
                </c:pt>
                <c:pt idx="35">
                  <c:v>81.989636570614465</c:v>
                </c:pt>
                <c:pt idx="36">
                  <c:v>83.137491482603082</c:v>
                </c:pt>
                <c:pt idx="37">
                  <c:v>84.301416363359522</c:v>
                </c:pt>
                <c:pt idx="38">
                  <c:v>85.481636192446558</c:v>
                </c:pt>
                <c:pt idx="39">
                  <c:v>86.678379099140813</c:v>
                </c:pt>
                <c:pt idx="40">
                  <c:v>87.891876406528795</c:v>
                </c:pt>
                <c:pt idx="41">
                  <c:v>89.122362676220177</c:v>
                </c:pt>
                <c:pt idx="42">
                  <c:v>90.370075753687274</c:v>
                </c:pt>
                <c:pt idx="43">
                  <c:v>91.635256814238886</c:v>
                </c:pt>
                <c:pt idx="44">
                  <c:v>92.918150409638244</c:v>
                </c:pt>
                <c:pt idx="45">
                  <c:v>94.219004515373172</c:v>
                </c:pt>
                <c:pt idx="46">
                  <c:v>95.538070578588403</c:v>
                </c:pt>
                <c:pt idx="47">
                  <c:v>96.875603566688653</c:v>
                </c:pt>
                <c:pt idx="48">
                  <c:v>98.231862016622301</c:v>
                </c:pt>
                <c:pt idx="49">
                  <c:v>99.607108084855014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AD-3A47-8D8D-E10BC3578C3E}"/>
            </c:ext>
          </c:extLst>
        </c:ser>
        <c:ser>
          <c:idx val="3"/>
          <c:order val="3"/>
          <c:tx>
            <c:v>Successful, edge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'Edge Effects'!$K$20:$K$69</c:f>
              <c:numCache>
                <c:formatCode>General</c:formatCode>
                <c:ptCount val="50"/>
                <c:pt idx="0">
                  <c:v>12.600000000000001</c:v>
                </c:pt>
                <c:pt idx="1">
                  <c:v>12.776400000000001</c:v>
                </c:pt>
                <c:pt idx="2">
                  <c:v>12.955269600000001</c:v>
                </c:pt>
                <c:pt idx="3">
                  <c:v>13.136643374400002</c:v>
                </c:pt>
                <c:pt idx="4">
                  <c:v>13.320556381641603</c:v>
                </c:pt>
                <c:pt idx="5">
                  <c:v>13.507044170984585</c:v>
                </c:pt>
                <c:pt idx="6">
                  <c:v>13.696142789378371</c:v>
                </c:pt>
                <c:pt idx="7">
                  <c:v>13.887888788429667</c:v>
                </c:pt>
                <c:pt idx="8">
                  <c:v>14.082319231467686</c:v>
                </c:pt>
                <c:pt idx="9">
                  <c:v>14.279471700708228</c:v>
                </c:pt>
                <c:pt idx="10">
                  <c:v>14.479384304518144</c:v>
                </c:pt>
                <c:pt idx="11">
                  <c:v>14.682095684781396</c:v>
                </c:pt>
                <c:pt idx="12">
                  <c:v>14.887645024368334</c:v>
                </c:pt>
                <c:pt idx="13">
                  <c:v>15.096072054709493</c:v>
                </c:pt>
                <c:pt idx="14">
                  <c:v>15.307417063475425</c:v>
                </c:pt>
                <c:pt idx="15">
                  <c:v>15.521720902364081</c:v>
                </c:pt>
                <c:pt idx="16">
                  <c:v>15.73902499499718</c:v>
                </c:pt>
                <c:pt idx="17">
                  <c:v>15.959371344927142</c:v>
                </c:pt>
                <c:pt idx="18">
                  <c:v>16.182802543756122</c:v>
                </c:pt>
                <c:pt idx="19">
                  <c:v>16.409361779368705</c:v>
                </c:pt>
                <c:pt idx="20">
                  <c:v>16.639092844279869</c:v>
                </c:pt>
                <c:pt idx="21">
                  <c:v>16.872040144099788</c:v>
                </c:pt>
                <c:pt idx="22">
                  <c:v>17.108248706117188</c:v>
                </c:pt>
                <c:pt idx="23">
                  <c:v>17.347764188002827</c:v>
                </c:pt>
                <c:pt idx="24">
                  <c:v>17.590632886634868</c:v>
                </c:pt>
                <c:pt idx="25">
                  <c:v>17.836901747047754</c:v>
                </c:pt>
                <c:pt idx="26">
                  <c:v>18.086618371506425</c:v>
                </c:pt>
                <c:pt idx="27">
                  <c:v>18.339831028707511</c:v>
                </c:pt>
                <c:pt idx="28">
                  <c:v>18.596588663109419</c:v>
                </c:pt>
                <c:pt idx="29">
                  <c:v>18.85694090439295</c:v>
                </c:pt>
                <c:pt idx="30">
                  <c:v>19.120938077054454</c:v>
                </c:pt>
                <c:pt idx="31">
                  <c:v>19.388631210133216</c:v>
                </c:pt>
                <c:pt idx="32">
                  <c:v>19.660072047075079</c:v>
                </c:pt>
                <c:pt idx="33">
                  <c:v>19.935313055734134</c:v>
                </c:pt>
                <c:pt idx="34">
                  <c:v>20.214407438514414</c:v>
                </c:pt>
                <c:pt idx="35">
                  <c:v>20.497409142653616</c:v>
                </c:pt>
                <c:pt idx="36">
                  <c:v>20.78437287065077</c:v>
                </c:pt>
                <c:pt idx="37">
                  <c:v>21.07535409083988</c:v>
                </c:pt>
                <c:pt idx="38">
                  <c:v>21.37040904811164</c:v>
                </c:pt>
                <c:pt idx="39">
                  <c:v>21.669594774785203</c:v>
                </c:pt>
                <c:pt idx="40">
                  <c:v>21.972969101632199</c:v>
                </c:pt>
                <c:pt idx="41">
                  <c:v>22.280590669055044</c:v>
                </c:pt>
                <c:pt idx="42">
                  <c:v>22.592518938421819</c:v>
                </c:pt>
                <c:pt idx="43">
                  <c:v>22.908814203559722</c:v>
                </c:pt>
                <c:pt idx="44">
                  <c:v>23.229537602409561</c:v>
                </c:pt>
                <c:pt idx="45">
                  <c:v>23.554751128843293</c:v>
                </c:pt>
                <c:pt idx="46">
                  <c:v>23.884517644647101</c:v>
                </c:pt>
                <c:pt idx="47">
                  <c:v>24.218900891672163</c:v>
                </c:pt>
                <c:pt idx="48">
                  <c:v>24.557965504155575</c:v>
                </c:pt>
                <c:pt idx="49">
                  <c:v>24.901777021213753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AD-3A47-8D8D-E10BC3578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1167"/>
        <c:axId val="1"/>
      </c:lineChart>
      <c:catAx>
        <c:axId val="23281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37565983057372887"/>
              <c:y val="0.86696540879245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4.6633634140187036E-2"/>
              <c:y val="0.28226780751382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8116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27678445950337"/>
          <c:y val="0.34678616351698188"/>
          <c:w val="0.23575892815316779"/>
          <c:h val="0.2137170542604655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0</xdr:rowOff>
    </xdr:from>
    <xdr:to>
      <xdr:col>13</xdr:col>
      <xdr:colOff>152400</xdr:colOff>
      <xdr:row>14</xdr:row>
      <xdr:rowOff>114300</xdr:rowOff>
    </xdr:to>
    <xdr:graphicFrame macro="">
      <xdr:nvGraphicFramePr>
        <xdr:cNvPr id="2067" name="Chart 19">
          <a:extLst>
            <a:ext uri="{FF2B5EF4-FFF2-40B4-BE49-F238E27FC236}">
              <a16:creationId xmlns:a16="http://schemas.microsoft.com/office/drawing/2014/main" id="{9692BA31-DB95-6E41-A6FD-7D8E45258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215900</xdr:colOff>
      <xdr:row>0</xdr:row>
      <xdr:rowOff>0</xdr:rowOff>
    </xdr:from>
    <xdr:to>
      <xdr:col>20</xdr:col>
      <xdr:colOff>127000</xdr:colOff>
      <xdr:row>16</xdr:row>
      <xdr:rowOff>101600</xdr:rowOff>
    </xdr:to>
    <xdr:graphicFrame macro="">
      <xdr:nvGraphicFramePr>
        <xdr:cNvPr id="2068" name="Chart 20">
          <a:extLst>
            <a:ext uri="{FF2B5EF4-FFF2-40B4-BE49-F238E27FC236}">
              <a16:creationId xmlns:a16="http://schemas.microsoft.com/office/drawing/2014/main" id="{300FAE14-1BD9-ED4B-9BC8-93EDD42B3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93" workbookViewId="0">
      <selection activeCell="A2" sqref="A2"/>
    </sheetView>
  </sheetViews>
  <sheetFormatPr baseColWidth="10" defaultColWidth="8.5" defaultRowHeight="15" customHeight="1" x14ac:dyDescent="0.15"/>
  <cols>
    <col min="1" max="1" width="10.6640625" style="2" customWidth="1"/>
    <col min="2" max="2" width="10.33203125" style="2" customWidth="1"/>
    <col min="3" max="3" width="7" style="2" customWidth="1"/>
    <col min="4" max="4" width="8.33203125" style="2" customWidth="1"/>
    <col min="5" max="5" width="8.83203125" style="2" customWidth="1"/>
    <col min="6" max="6" width="10.33203125" style="2" customWidth="1"/>
    <col min="7" max="7" width="13.1640625" style="2" customWidth="1"/>
    <col min="8" max="8" width="8.1640625" style="2" customWidth="1"/>
    <col min="9" max="9" width="7.83203125" style="2" customWidth="1"/>
    <col min="10" max="10" width="9.33203125" style="2" customWidth="1"/>
    <col min="11" max="11" width="10.5" style="2" customWidth="1"/>
    <col min="12" max="12" width="13.1640625" style="2" customWidth="1"/>
    <col min="13" max="15" width="11.5" style="2" customWidth="1"/>
    <col min="16" max="16384" width="8.5" style="2"/>
  </cols>
  <sheetData>
    <row r="1" spans="1:16" ht="15" customHeight="1" x14ac:dyDescent="0.15">
      <c r="A1" s="1" t="s">
        <v>13</v>
      </c>
    </row>
    <row r="2" spans="1:16" ht="15" customHeight="1" thickBot="1" x14ac:dyDescent="0.2">
      <c r="A2" s="40" t="s">
        <v>24</v>
      </c>
      <c r="G2" s="3"/>
      <c r="H2" s="4"/>
      <c r="I2" s="4"/>
      <c r="J2" s="4"/>
      <c r="K2" s="4"/>
      <c r="L2" s="4"/>
    </row>
    <row r="3" spans="1:16" ht="15" customHeight="1" thickBot="1" x14ac:dyDescent="0.2">
      <c r="D3" s="42" t="s">
        <v>14</v>
      </c>
      <c r="E3" s="43"/>
      <c r="F3" s="44"/>
      <c r="G3" s="5"/>
      <c r="H3" s="5"/>
      <c r="I3" s="6"/>
      <c r="J3" s="6"/>
      <c r="K3" s="6"/>
      <c r="L3" s="4"/>
    </row>
    <row r="4" spans="1:16" ht="15" customHeight="1" thickBot="1" x14ac:dyDescent="0.2">
      <c r="D4" s="7" t="s">
        <v>0</v>
      </c>
      <c r="E4" s="8"/>
      <c r="F4" s="7" t="s">
        <v>1</v>
      </c>
      <c r="G4" s="7"/>
      <c r="H4" s="4"/>
      <c r="I4" s="5"/>
      <c r="J4" s="9"/>
      <c r="K4" s="5"/>
      <c r="L4" s="4"/>
    </row>
    <row r="5" spans="1:16" ht="15" customHeight="1" x14ac:dyDescent="0.15">
      <c r="C5" s="10" t="s">
        <v>12</v>
      </c>
      <c r="D5" s="29">
        <v>800</v>
      </c>
      <c r="E5" s="11"/>
      <c r="F5" s="32">
        <f>1000-D5</f>
        <v>200</v>
      </c>
      <c r="H5" s="12"/>
      <c r="I5" s="13"/>
      <c r="J5" s="4"/>
      <c r="K5" s="4"/>
      <c r="L5" s="4"/>
    </row>
    <row r="6" spans="1:16" ht="15" customHeight="1" x14ac:dyDescent="0.15">
      <c r="C6" s="10" t="s">
        <v>4</v>
      </c>
      <c r="D6" s="30">
        <f>D5/(D5+F5)</f>
        <v>0.8</v>
      </c>
      <c r="E6" s="14"/>
      <c r="F6" s="33">
        <f>F5/(D5+F5)</f>
        <v>0.2</v>
      </c>
      <c r="G6" s="13"/>
      <c r="H6" s="3"/>
      <c r="I6" s="6"/>
      <c r="J6" s="15"/>
      <c r="K6" s="4"/>
      <c r="L6" s="4"/>
    </row>
    <row r="7" spans="1:16" ht="15" customHeight="1" x14ac:dyDescent="0.15">
      <c r="C7" s="10" t="s">
        <v>18</v>
      </c>
      <c r="D7" s="30">
        <v>100</v>
      </c>
      <c r="E7" s="14"/>
      <c r="F7" s="33">
        <v>100</v>
      </c>
      <c r="G7" s="13"/>
      <c r="H7" s="4"/>
      <c r="I7" s="6"/>
      <c r="J7" s="15"/>
      <c r="K7" s="4"/>
      <c r="L7" s="4"/>
    </row>
    <row r="8" spans="1:16" ht="15" customHeight="1" x14ac:dyDescent="0.15">
      <c r="C8" s="10" t="s">
        <v>15</v>
      </c>
      <c r="D8" s="36">
        <v>1.2</v>
      </c>
      <c r="E8" s="14"/>
      <c r="F8" s="33">
        <v>0.5</v>
      </c>
      <c r="G8" s="13"/>
      <c r="I8" s="6"/>
      <c r="J8" s="15"/>
    </row>
    <row r="9" spans="1:16" ht="15" customHeight="1" x14ac:dyDescent="0.15">
      <c r="C9" s="10" t="s">
        <v>19</v>
      </c>
      <c r="D9" s="30">
        <v>0.6</v>
      </c>
      <c r="E9" s="14"/>
      <c r="F9" s="33">
        <v>0.6</v>
      </c>
      <c r="G9" s="13"/>
      <c r="I9" s="4"/>
      <c r="J9" s="4"/>
    </row>
    <row r="10" spans="1:16" ht="15" customHeight="1" x14ac:dyDescent="0.15">
      <c r="C10" s="10" t="s">
        <v>16</v>
      </c>
      <c r="D10" s="30">
        <v>0.4</v>
      </c>
      <c r="E10" s="16"/>
      <c r="F10" s="33">
        <v>0.3</v>
      </c>
      <c r="G10" s="13"/>
      <c r="I10" s="4"/>
      <c r="J10" s="4"/>
    </row>
    <row r="11" spans="1:16" ht="15" customHeight="1" x14ac:dyDescent="0.15">
      <c r="C11" s="10" t="s">
        <v>20</v>
      </c>
      <c r="D11" s="30">
        <v>1</v>
      </c>
      <c r="E11" s="14"/>
      <c r="F11" s="33">
        <v>2</v>
      </c>
      <c r="G11" s="13"/>
      <c r="I11" s="4"/>
      <c r="J11" s="4"/>
    </row>
    <row r="12" spans="1:16" ht="15" customHeight="1" x14ac:dyDescent="0.15">
      <c r="C12" s="35" t="s">
        <v>17</v>
      </c>
      <c r="D12" s="30">
        <f>(D11*D5)</f>
        <v>800</v>
      </c>
      <c r="E12" s="14"/>
      <c r="F12" s="33">
        <f>(F11*F5)</f>
        <v>400</v>
      </c>
    </row>
    <row r="13" spans="1:16" ht="15" customHeight="1" thickBot="1" x14ac:dyDescent="0.2">
      <c r="C13" s="10" t="s">
        <v>10</v>
      </c>
      <c r="D13" s="31">
        <v>0.8</v>
      </c>
      <c r="E13" s="17"/>
      <c r="F13" s="34">
        <v>0.2</v>
      </c>
      <c r="G13" s="2" t="s">
        <v>11</v>
      </c>
    </row>
    <row r="14" spans="1:16" ht="15" customHeight="1" x14ac:dyDescent="0.15">
      <c r="C14" s="10"/>
      <c r="D14" s="18"/>
      <c r="E14" s="19"/>
      <c r="F14" s="19"/>
      <c r="G14" s="20"/>
    </row>
    <row r="15" spans="1:16" ht="15" customHeight="1" x14ac:dyDescent="0.15">
      <c r="A15" s="20"/>
      <c r="B15" s="20"/>
      <c r="C15" s="21"/>
      <c r="D15" s="20"/>
      <c r="E15" s="20"/>
      <c r="L15" s="22"/>
    </row>
    <row r="16" spans="1:16" ht="15" customHeight="1" x14ac:dyDescent="0.15">
      <c r="A16" s="20"/>
      <c r="B16" s="37"/>
      <c r="C16" s="45" t="s">
        <v>3</v>
      </c>
      <c r="D16" s="45"/>
      <c r="E16" s="45"/>
      <c r="F16" s="45"/>
      <c r="G16" s="45"/>
      <c r="H16" s="46" t="s">
        <v>6</v>
      </c>
      <c r="I16" s="46"/>
      <c r="J16" s="46"/>
      <c r="K16" s="46"/>
      <c r="L16" s="46"/>
      <c r="M16" s="5"/>
      <c r="N16" s="5"/>
      <c r="O16" s="4"/>
      <c r="P16" s="4"/>
    </row>
    <row r="17" spans="1:14" ht="15" customHeight="1" x14ac:dyDescent="0.15">
      <c r="B17" s="38"/>
      <c r="C17" s="23" t="s">
        <v>2</v>
      </c>
      <c r="D17" s="23" t="s">
        <v>2</v>
      </c>
      <c r="E17" s="41" t="s">
        <v>23</v>
      </c>
      <c r="F17" s="41"/>
      <c r="G17" s="41"/>
      <c r="H17" s="23" t="s">
        <v>2</v>
      </c>
      <c r="I17" s="23" t="s">
        <v>2</v>
      </c>
      <c r="J17" s="41" t="s">
        <v>23</v>
      </c>
      <c r="K17" s="41"/>
      <c r="L17" s="41"/>
      <c r="M17" s="9"/>
      <c r="N17" s="24"/>
    </row>
    <row r="18" spans="1:14" ht="15" customHeight="1" x14ac:dyDescent="0.15">
      <c r="A18" s="23" t="s">
        <v>5</v>
      </c>
      <c r="B18" s="39" t="s">
        <v>2</v>
      </c>
      <c r="C18" s="25" t="s">
        <v>21</v>
      </c>
      <c r="D18" s="25" t="s">
        <v>22</v>
      </c>
      <c r="E18" s="25" t="s">
        <v>8</v>
      </c>
      <c r="F18" s="25" t="s">
        <v>9</v>
      </c>
      <c r="G18" s="25" t="s">
        <v>7</v>
      </c>
      <c r="H18" s="25" t="s">
        <v>21</v>
      </c>
      <c r="I18" s="25" t="s">
        <v>22</v>
      </c>
      <c r="J18" s="25" t="s">
        <v>8</v>
      </c>
      <c r="K18" s="25" t="s">
        <v>9</v>
      </c>
      <c r="L18" s="25" t="s">
        <v>7</v>
      </c>
    </row>
    <row r="19" spans="1:14" ht="15" customHeight="1" x14ac:dyDescent="0.15">
      <c r="A19" s="2">
        <v>0</v>
      </c>
      <c r="B19" s="38">
        <f>C19+D19+H19+I19</f>
        <v>370</v>
      </c>
      <c r="C19" s="26">
        <f>$D$7</f>
        <v>100</v>
      </c>
      <c r="D19" s="27">
        <f>C19*$D$8</f>
        <v>120</v>
      </c>
      <c r="H19" s="27">
        <f>$F$7</f>
        <v>100</v>
      </c>
      <c r="I19" s="27">
        <f>H19*$F$8</f>
        <v>50</v>
      </c>
      <c r="K19" s="28"/>
    </row>
    <row r="20" spans="1:14" ht="15" customHeight="1" x14ac:dyDescent="0.15">
      <c r="A20" s="2">
        <f t="shared" ref="A20:A29" si="0">A19+1</f>
        <v>1</v>
      </c>
      <c r="B20" s="38">
        <f>C20+D20+H20+I20</f>
        <v>351.78000000000003</v>
      </c>
      <c r="C20" s="2">
        <f>IF(C19*$D$9+F20+L20&lt;$D$12,C19*$D$9+F20+L20,$D$12)</f>
        <v>110.4</v>
      </c>
      <c r="D20" s="27">
        <f>C20*$D$8</f>
        <v>132.47999999999999</v>
      </c>
      <c r="E20" s="26">
        <f>(D19*$D$10+I19*$F$10)*$D$13</f>
        <v>50.400000000000006</v>
      </c>
      <c r="F20" s="26">
        <f>IF(C19*$D$9+E20&lt;$D$12,E20,$D$12-(C19*$D$9))</f>
        <v>50.400000000000006</v>
      </c>
      <c r="G20" s="2">
        <f>E20-F20</f>
        <v>0</v>
      </c>
      <c r="H20" s="26">
        <f>IF(H19*$F$9+K20+G20&lt;$F$12,H19*$F$9+K20+G20,$F$12)</f>
        <v>72.599999999999994</v>
      </c>
      <c r="I20" s="26">
        <f>H20*$F$8</f>
        <v>36.299999999999997</v>
      </c>
      <c r="J20" s="26">
        <f>(D19*$D$10+I19*$F$10)*$F$13</f>
        <v>12.600000000000001</v>
      </c>
      <c r="K20" s="26">
        <f>IF(H19*$F$9+J20&lt;$F$12,J20,$F$12-(H19*$F$9))</f>
        <v>12.600000000000001</v>
      </c>
      <c r="L20" s="2">
        <f>J20-K20</f>
        <v>0</v>
      </c>
    </row>
    <row r="21" spans="1:14" ht="15" customHeight="1" x14ac:dyDescent="0.15">
      <c r="A21" s="2">
        <f t="shared" si="0"/>
        <v>2</v>
      </c>
      <c r="B21" s="38">
        <f t="shared" ref="B21:B69" si="1">C21+D21+H21+I21</f>
        <v>342.66492</v>
      </c>
      <c r="C21" s="2">
        <f t="shared" ref="C21:C69" si="2">IF(C20*$D$9+F21+L21&lt;$D$12,C20*$D$9+F21+L21,$D$12)</f>
        <v>117.34559999999999</v>
      </c>
      <c r="D21" s="27">
        <f t="shared" ref="D21:D69" si="3">C21*$D$8</f>
        <v>140.81471999999999</v>
      </c>
      <c r="E21" s="26">
        <f t="shared" ref="E21:E69" si="4">(D20*$D$10+I20*$F$10)*$D$13</f>
        <v>51.105600000000003</v>
      </c>
      <c r="F21" s="26">
        <f t="shared" ref="F21:F69" si="5">IF(C20*$D$9+E21&lt;$D$12,E21,$D$12-(C20*$D$9))</f>
        <v>51.105600000000003</v>
      </c>
      <c r="G21" s="2">
        <f t="shared" ref="G21:G69" si="6">E21-F21</f>
        <v>0</v>
      </c>
      <c r="H21" s="26">
        <f t="shared" ref="H21:H69" si="7">IF(H20*$F$9+K21+G21&lt;$F$12,H20*$F$9+K21+G21,$F$12)</f>
        <v>56.336399999999998</v>
      </c>
      <c r="I21" s="26">
        <f t="shared" ref="I21:I69" si="8">H21*$F$8</f>
        <v>28.168199999999999</v>
      </c>
      <c r="J21" s="26">
        <f t="shared" ref="J21:J69" si="9">(D20*$D$10+I20*$F$10)*$F$13</f>
        <v>12.776400000000001</v>
      </c>
      <c r="K21" s="26">
        <f t="shared" ref="K21:K69" si="10">IF(H20*$F$9+J21&lt;$F$12,J21,$F$12-(H20*$F$9))</f>
        <v>12.776400000000001</v>
      </c>
      <c r="L21" s="2">
        <f t="shared" ref="L21:L69" si="11">J21-K21</f>
        <v>0</v>
      </c>
    </row>
    <row r="22" spans="1:14" ht="15" customHeight="1" x14ac:dyDescent="0.15">
      <c r="A22" s="2">
        <f t="shared" si="0"/>
        <v>3</v>
      </c>
      <c r="B22" s="38">
        <f t="shared" si="1"/>
        <v>339.03822888000002</v>
      </c>
      <c r="C22" s="2">
        <f t="shared" si="2"/>
        <v>122.2284384</v>
      </c>
      <c r="D22" s="27">
        <f t="shared" si="3"/>
        <v>146.67412608000001</v>
      </c>
      <c r="E22" s="26">
        <f t="shared" si="4"/>
        <v>51.821078400000005</v>
      </c>
      <c r="F22" s="26">
        <f t="shared" si="5"/>
        <v>51.821078400000005</v>
      </c>
      <c r="G22" s="2">
        <f t="shared" si="6"/>
        <v>0</v>
      </c>
      <c r="H22" s="26">
        <f t="shared" si="7"/>
        <v>46.7571096</v>
      </c>
      <c r="I22" s="26">
        <f t="shared" si="8"/>
        <v>23.3785548</v>
      </c>
      <c r="J22" s="26">
        <f t="shared" si="9"/>
        <v>12.955269600000001</v>
      </c>
      <c r="K22" s="26">
        <f t="shared" si="10"/>
        <v>12.955269600000001</v>
      </c>
      <c r="L22" s="2">
        <f t="shared" si="11"/>
        <v>0</v>
      </c>
    </row>
    <row r="23" spans="1:14" ht="15" customHeight="1" x14ac:dyDescent="0.15">
      <c r="A23" s="2">
        <f t="shared" si="0"/>
        <v>4</v>
      </c>
      <c r="B23" s="38">
        <f t="shared" si="1"/>
        <v>338.73036408432</v>
      </c>
      <c r="C23" s="2">
        <f t="shared" si="2"/>
        <v>125.88363653760001</v>
      </c>
      <c r="D23" s="27">
        <f t="shared" si="3"/>
        <v>151.06036384512001</v>
      </c>
      <c r="E23" s="26">
        <f t="shared" si="4"/>
        <v>52.546573497600008</v>
      </c>
      <c r="F23" s="26">
        <f t="shared" si="5"/>
        <v>52.546573497600008</v>
      </c>
      <c r="G23" s="2">
        <f t="shared" si="6"/>
        <v>0</v>
      </c>
      <c r="H23" s="26">
        <f t="shared" si="7"/>
        <v>41.190909134400002</v>
      </c>
      <c r="I23" s="26">
        <f t="shared" si="8"/>
        <v>20.595454567200001</v>
      </c>
      <c r="J23" s="26">
        <f t="shared" si="9"/>
        <v>13.136643374400002</v>
      </c>
      <c r="K23" s="26">
        <f t="shared" si="10"/>
        <v>13.136643374400002</v>
      </c>
      <c r="L23" s="2">
        <f t="shared" si="11"/>
        <v>0</v>
      </c>
    </row>
    <row r="24" spans="1:14" ht="15" customHeight="1" x14ac:dyDescent="0.15">
      <c r="A24" s="2">
        <f t="shared" si="0"/>
        <v>5</v>
      </c>
      <c r="B24" s="38">
        <f t="shared" si="1"/>
        <v>340.43994918150054</v>
      </c>
      <c r="C24" s="2">
        <f t="shared" si="2"/>
        <v>128.81240744912643</v>
      </c>
      <c r="D24" s="27">
        <f t="shared" si="3"/>
        <v>154.57488893895172</v>
      </c>
      <c r="E24" s="26">
        <f t="shared" si="4"/>
        <v>53.282225526566414</v>
      </c>
      <c r="F24" s="26">
        <f t="shared" si="5"/>
        <v>53.282225526566414</v>
      </c>
      <c r="G24" s="2">
        <f t="shared" si="6"/>
        <v>0</v>
      </c>
      <c r="H24" s="26">
        <f t="shared" si="7"/>
        <v>38.035101862281607</v>
      </c>
      <c r="I24" s="26">
        <f t="shared" si="8"/>
        <v>19.017550931140804</v>
      </c>
      <c r="J24" s="26">
        <f t="shared" si="9"/>
        <v>13.320556381641603</v>
      </c>
      <c r="K24" s="26">
        <f t="shared" si="10"/>
        <v>13.320556381641603</v>
      </c>
      <c r="L24" s="2">
        <f t="shared" si="11"/>
        <v>0</v>
      </c>
    </row>
    <row r="25" spans="1:14" ht="15" customHeight="1" x14ac:dyDescent="0.15">
      <c r="A25" s="2">
        <f t="shared" si="0"/>
        <v>6</v>
      </c>
      <c r="B25" s="38">
        <f t="shared" si="1"/>
        <v>343.38652447004154</v>
      </c>
      <c r="C25" s="2">
        <f t="shared" si="2"/>
        <v>131.31562115341421</v>
      </c>
      <c r="D25" s="27">
        <f t="shared" si="3"/>
        <v>157.57874538409706</v>
      </c>
      <c r="E25" s="26">
        <f t="shared" si="4"/>
        <v>54.028176683938341</v>
      </c>
      <c r="F25" s="26">
        <f t="shared" si="5"/>
        <v>54.028176683938341</v>
      </c>
      <c r="G25" s="2">
        <f t="shared" si="6"/>
        <v>0</v>
      </c>
      <c r="H25" s="26">
        <f t="shared" si="7"/>
        <v>36.328105288353548</v>
      </c>
      <c r="I25" s="26">
        <f t="shared" si="8"/>
        <v>18.164052644176774</v>
      </c>
      <c r="J25" s="26">
        <f t="shared" si="9"/>
        <v>13.507044170984585</v>
      </c>
      <c r="K25" s="26">
        <f t="shared" si="10"/>
        <v>13.507044170984585</v>
      </c>
      <c r="L25" s="2">
        <f t="shared" si="11"/>
        <v>0</v>
      </c>
    </row>
    <row r="26" spans="1:14" ht="15" customHeight="1" x14ac:dyDescent="0.15">
      <c r="A26" s="2">
        <f t="shared" si="0"/>
        <v>7</v>
      </c>
      <c r="B26" s="38">
        <f t="shared" si="1"/>
        <v>347.10218541262213</v>
      </c>
      <c r="C26" s="2">
        <f t="shared" si="2"/>
        <v>133.573943849562</v>
      </c>
      <c r="D26" s="27">
        <f t="shared" si="3"/>
        <v>160.28873261947439</v>
      </c>
      <c r="E26" s="26">
        <f t="shared" si="4"/>
        <v>54.784571157513483</v>
      </c>
      <c r="F26" s="26">
        <f t="shared" si="5"/>
        <v>54.784571157513483</v>
      </c>
      <c r="G26" s="2">
        <f t="shared" si="6"/>
        <v>0</v>
      </c>
      <c r="H26" s="26">
        <f t="shared" si="7"/>
        <v>35.493005962390498</v>
      </c>
      <c r="I26" s="26">
        <f t="shared" si="8"/>
        <v>17.746502981195249</v>
      </c>
      <c r="J26" s="26">
        <f t="shared" si="9"/>
        <v>13.696142789378371</v>
      </c>
      <c r="K26" s="26">
        <f t="shared" si="10"/>
        <v>13.696142789378371</v>
      </c>
      <c r="L26" s="2">
        <f t="shared" si="11"/>
        <v>0</v>
      </c>
    </row>
    <row r="27" spans="1:14" ht="15" customHeight="1" x14ac:dyDescent="0.15">
      <c r="A27" s="2">
        <f t="shared" si="0"/>
        <v>8</v>
      </c>
      <c r="B27" s="38">
        <f t="shared" si="1"/>
        <v>351.30656576839891</v>
      </c>
      <c r="C27" s="2">
        <f t="shared" si="2"/>
        <v>135.69592146345587</v>
      </c>
      <c r="D27" s="27">
        <f t="shared" si="3"/>
        <v>162.83510575614704</v>
      </c>
      <c r="E27" s="26">
        <f t="shared" si="4"/>
        <v>55.551555153718667</v>
      </c>
      <c r="F27" s="26">
        <f t="shared" si="5"/>
        <v>55.551555153718667</v>
      </c>
      <c r="G27" s="2">
        <f t="shared" si="6"/>
        <v>0</v>
      </c>
      <c r="H27" s="26">
        <f t="shared" si="7"/>
        <v>35.183692365863962</v>
      </c>
      <c r="I27" s="26">
        <f t="shared" si="8"/>
        <v>17.591846182931981</v>
      </c>
      <c r="J27" s="26">
        <f t="shared" si="9"/>
        <v>13.887888788429667</v>
      </c>
      <c r="K27" s="26">
        <f t="shared" si="10"/>
        <v>13.887888788429667</v>
      </c>
      <c r="L27" s="2">
        <f t="shared" si="11"/>
        <v>0</v>
      </c>
    </row>
    <row r="28" spans="1:14" ht="15" customHeight="1" x14ac:dyDescent="0.15">
      <c r="A28" s="2">
        <f t="shared" si="0"/>
        <v>9</v>
      </c>
      <c r="B28" s="38">
        <f t="shared" si="1"/>
        <v>355.83182754515644</v>
      </c>
      <c r="C28" s="2">
        <f t="shared" si="2"/>
        <v>137.74682980394425</v>
      </c>
      <c r="D28" s="27">
        <f t="shared" si="3"/>
        <v>165.29619576473308</v>
      </c>
      <c r="E28" s="26">
        <f t="shared" si="4"/>
        <v>56.329276925870744</v>
      </c>
      <c r="F28" s="26">
        <f t="shared" si="5"/>
        <v>56.329276925870744</v>
      </c>
      <c r="G28" s="2">
        <f t="shared" si="6"/>
        <v>0</v>
      </c>
      <c r="H28" s="26">
        <f t="shared" si="7"/>
        <v>35.192534650986062</v>
      </c>
      <c r="I28" s="26">
        <f t="shared" si="8"/>
        <v>17.596267325493031</v>
      </c>
      <c r="J28" s="26">
        <f t="shared" si="9"/>
        <v>14.082319231467686</v>
      </c>
      <c r="K28" s="26">
        <f t="shared" si="10"/>
        <v>14.082319231467686</v>
      </c>
      <c r="L28" s="2">
        <f t="shared" si="11"/>
        <v>0</v>
      </c>
    </row>
    <row r="29" spans="1:14" ht="15" customHeight="1" x14ac:dyDescent="0.15">
      <c r="A29" s="2">
        <f t="shared" si="0"/>
        <v>10</v>
      </c>
      <c r="B29" s="38">
        <f t="shared" si="1"/>
        <v>360.57765504438856</v>
      </c>
      <c r="C29" s="2">
        <f t="shared" si="2"/>
        <v>139.76598468519944</v>
      </c>
      <c r="D29" s="27">
        <f t="shared" si="3"/>
        <v>167.71918162223932</v>
      </c>
      <c r="E29" s="26">
        <f t="shared" si="4"/>
        <v>57.117886802832913</v>
      </c>
      <c r="F29" s="26">
        <f t="shared" si="5"/>
        <v>57.117886802832913</v>
      </c>
      <c r="G29" s="2">
        <f t="shared" si="6"/>
        <v>0</v>
      </c>
      <c r="H29" s="26">
        <f>IF(H28*$F$9+K29+G29&lt;$F$12,H28*$F$9+K29+G29,$F$12)</f>
        <v>35.39499249129986</v>
      </c>
      <c r="I29" s="26">
        <f t="shared" si="8"/>
        <v>17.69749624564993</v>
      </c>
      <c r="J29" s="26">
        <f t="shared" si="9"/>
        <v>14.279471700708228</v>
      </c>
      <c r="K29" s="26">
        <f t="shared" si="10"/>
        <v>14.279471700708228</v>
      </c>
      <c r="L29" s="2">
        <f t="shared" si="11"/>
        <v>0</v>
      </c>
    </row>
    <row r="30" spans="1:14" ht="15" customHeight="1" x14ac:dyDescent="0.15">
      <c r="A30" s="2">
        <f t="shared" ref="A30:A68" si="12">A29+1</f>
        <v>11</v>
      </c>
      <c r="B30" s="38">
        <f t="shared" si="1"/>
        <v>365.48425136316996</v>
      </c>
      <c r="C30" s="2">
        <f t="shared" si="2"/>
        <v>141.77712802919223</v>
      </c>
      <c r="D30" s="27">
        <f t="shared" si="3"/>
        <v>170.13255363503066</v>
      </c>
      <c r="E30" s="26">
        <f t="shared" si="4"/>
        <v>57.917537218072574</v>
      </c>
      <c r="F30" s="26">
        <f t="shared" si="5"/>
        <v>57.917537218072574</v>
      </c>
      <c r="G30" s="2">
        <f t="shared" si="6"/>
        <v>0</v>
      </c>
      <c r="H30" s="26">
        <f t="shared" si="7"/>
        <v>35.716379799298061</v>
      </c>
      <c r="I30" s="26">
        <f t="shared" si="8"/>
        <v>17.85818989964903</v>
      </c>
      <c r="J30" s="26">
        <f t="shared" si="9"/>
        <v>14.479384304518144</v>
      </c>
      <c r="K30" s="26">
        <f t="shared" si="10"/>
        <v>14.479384304518144</v>
      </c>
      <c r="L30" s="2">
        <f t="shared" si="11"/>
        <v>0</v>
      </c>
    </row>
    <row r="31" spans="1:14" ht="15" customHeight="1" x14ac:dyDescent="0.15">
      <c r="A31" s="2">
        <f t="shared" si="12"/>
        <v>12</v>
      </c>
      <c r="B31" s="38">
        <f t="shared" si="1"/>
        <v>370.51613637115037</v>
      </c>
      <c r="C31" s="2">
        <f t="shared" si="2"/>
        <v>143.79465955664091</v>
      </c>
      <c r="D31" s="27">
        <f t="shared" si="3"/>
        <v>172.55359146796908</v>
      </c>
      <c r="E31" s="26">
        <f t="shared" si="4"/>
        <v>58.728382739125585</v>
      </c>
      <c r="F31" s="26">
        <f t="shared" si="5"/>
        <v>58.728382739125585</v>
      </c>
      <c r="G31" s="2">
        <f t="shared" si="6"/>
        <v>0</v>
      </c>
      <c r="H31" s="26">
        <f t="shared" si="7"/>
        <v>36.111923564360232</v>
      </c>
      <c r="I31" s="26">
        <f t="shared" si="8"/>
        <v>18.055961782180116</v>
      </c>
      <c r="J31" s="26">
        <f t="shared" si="9"/>
        <v>14.682095684781396</v>
      </c>
      <c r="K31" s="26">
        <f t="shared" si="10"/>
        <v>14.682095684781396</v>
      </c>
      <c r="L31" s="2">
        <f t="shared" si="11"/>
        <v>0</v>
      </c>
    </row>
    <row r="32" spans="1:14" ht="15" customHeight="1" x14ac:dyDescent="0.15">
      <c r="A32" s="2">
        <f t="shared" si="12"/>
        <v>13</v>
      </c>
      <c r="B32" s="38">
        <f t="shared" si="1"/>
        <v>375.65242557368407</v>
      </c>
      <c r="C32" s="2">
        <f t="shared" si="2"/>
        <v>145.82737583145789</v>
      </c>
      <c r="D32" s="27">
        <f t="shared" si="3"/>
        <v>174.99285099774946</v>
      </c>
      <c r="E32" s="26">
        <f t="shared" si="4"/>
        <v>59.550580097473336</v>
      </c>
      <c r="F32" s="26">
        <f t="shared" si="5"/>
        <v>59.550580097473336</v>
      </c>
      <c r="G32" s="2">
        <f t="shared" si="6"/>
        <v>0</v>
      </c>
      <c r="H32" s="26">
        <f t="shared" si="7"/>
        <v>36.554799162984473</v>
      </c>
      <c r="I32" s="26">
        <f t="shared" si="8"/>
        <v>18.277399581492237</v>
      </c>
      <c r="J32" s="26">
        <f t="shared" si="9"/>
        <v>14.887645024368334</v>
      </c>
      <c r="K32" s="26">
        <f t="shared" si="10"/>
        <v>14.887645024368334</v>
      </c>
      <c r="L32" s="2">
        <f t="shared" si="11"/>
        <v>0</v>
      </c>
    </row>
    <row r="33" spans="1:12" ht="15" customHeight="1" x14ac:dyDescent="0.15">
      <c r="A33" s="2">
        <f t="shared" si="12"/>
        <v>14</v>
      </c>
      <c r="B33" s="38">
        <f t="shared" si="1"/>
        <v>380.88099750771818</v>
      </c>
      <c r="C33" s="2">
        <f t="shared" si="2"/>
        <v>147.88071371771269</v>
      </c>
      <c r="D33" s="27">
        <f t="shared" si="3"/>
        <v>177.45685646125523</v>
      </c>
      <c r="E33" s="26">
        <f t="shared" si="4"/>
        <v>60.384288218837973</v>
      </c>
      <c r="F33" s="26">
        <f t="shared" si="5"/>
        <v>60.384288218837973</v>
      </c>
      <c r="G33" s="2">
        <f t="shared" si="6"/>
        <v>0</v>
      </c>
      <c r="H33" s="26">
        <f t="shared" si="7"/>
        <v>37.028951552500175</v>
      </c>
      <c r="I33" s="26">
        <f t="shared" si="8"/>
        <v>18.514475776250087</v>
      </c>
      <c r="J33" s="26">
        <f t="shared" si="9"/>
        <v>15.096072054709493</v>
      </c>
      <c r="K33" s="26">
        <f t="shared" si="10"/>
        <v>15.096072054709493</v>
      </c>
      <c r="L33" s="2">
        <f t="shared" si="11"/>
        <v>0</v>
      </c>
    </row>
    <row r="34" spans="1:12" ht="15" customHeight="1" x14ac:dyDescent="0.15">
      <c r="A34" s="2">
        <f t="shared" si="12"/>
        <v>15</v>
      </c>
      <c r="B34" s="38">
        <f t="shared" si="1"/>
        <v>386.19499425842781</v>
      </c>
      <c r="C34" s="2">
        <f t="shared" si="2"/>
        <v>149.95809648452931</v>
      </c>
      <c r="D34" s="27">
        <f t="shared" si="3"/>
        <v>179.94971578143517</v>
      </c>
      <c r="E34" s="26">
        <f t="shared" si="4"/>
        <v>61.2296682539017</v>
      </c>
      <c r="F34" s="26">
        <f t="shared" si="5"/>
        <v>61.2296682539017</v>
      </c>
      <c r="G34" s="2">
        <f t="shared" si="6"/>
        <v>0</v>
      </c>
      <c r="H34" s="26">
        <f t="shared" si="7"/>
        <v>37.524787994975526</v>
      </c>
      <c r="I34" s="26">
        <f t="shared" si="8"/>
        <v>18.762393997487763</v>
      </c>
      <c r="J34" s="26">
        <f t="shared" si="9"/>
        <v>15.307417063475425</v>
      </c>
      <c r="K34" s="26">
        <f t="shared" si="10"/>
        <v>15.307417063475425</v>
      </c>
      <c r="L34" s="2">
        <f t="shared" si="11"/>
        <v>0</v>
      </c>
    </row>
    <row r="35" spans="1:12" ht="15" customHeight="1" x14ac:dyDescent="0.15">
      <c r="A35" s="2">
        <f t="shared" si="12"/>
        <v>16</v>
      </c>
      <c r="B35" s="38">
        <f t="shared" si="1"/>
        <v>391.59072184940669</v>
      </c>
      <c r="C35" s="2">
        <f t="shared" si="2"/>
        <v>152.06174150017392</v>
      </c>
      <c r="D35" s="27">
        <f t="shared" si="3"/>
        <v>182.4740898002087</v>
      </c>
      <c r="E35" s="26">
        <f t="shared" si="4"/>
        <v>62.086883609456322</v>
      </c>
      <c r="F35" s="26">
        <f t="shared" si="5"/>
        <v>62.086883609456322</v>
      </c>
      <c r="G35" s="2">
        <f t="shared" si="6"/>
        <v>0</v>
      </c>
      <c r="H35" s="26">
        <f t="shared" si="7"/>
        <v>38.036593699349396</v>
      </c>
      <c r="I35" s="26">
        <f t="shared" si="8"/>
        <v>19.018296849674698</v>
      </c>
      <c r="J35" s="26">
        <f t="shared" si="9"/>
        <v>15.521720902364081</v>
      </c>
      <c r="K35" s="26">
        <f t="shared" si="10"/>
        <v>15.521720902364081</v>
      </c>
      <c r="L35" s="2">
        <f t="shared" si="11"/>
        <v>0</v>
      </c>
    </row>
    <row r="36" spans="1:12" ht="15" customHeight="1" x14ac:dyDescent="0.15">
      <c r="A36" s="2">
        <f t="shared" si="12"/>
        <v>17</v>
      </c>
      <c r="B36" s="38">
        <f t="shared" si="1"/>
        <v>397.06639055811507</v>
      </c>
      <c r="C36" s="2">
        <f t="shared" si="2"/>
        <v>154.19314488009309</v>
      </c>
      <c r="D36" s="27">
        <f t="shared" si="3"/>
        <v>185.0317738561117</v>
      </c>
      <c r="E36" s="26">
        <f t="shared" si="4"/>
        <v>62.956099979988721</v>
      </c>
      <c r="F36" s="26">
        <f t="shared" si="5"/>
        <v>62.956099979988721</v>
      </c>
      <c r="G36" s="2">
        <f t="shared" si="6"/>
        <v>0</v>
      </c>
      <c r="H36" s="26">
        <f t="shared" si="7"/>
        <v>38.560981214606812</v>
      </c>
      <c r="I36" s="26">
        <f t="shared" si="8"/>
        <v>19.280490607303406</v>
      </c>
      <c r="J36" s="26">
        <f t="shared" si="9"/>
        <v>15.73902499499718</v>
      </c>
      <c r="K36" s="26">
        <f t="shared" si="10"/>
        <v>15.73902499499718</v>
      </c>
      <c r="L36" s="2">
        <f t="shared" si="11"/>
        <v>0</v>
      </c>
    </row>
    <row r="37" spans="1:12" ht="15" customHeight="1" x14ac:dyDescent="0.15">
      <c r="A37" s="2">
        <f t="shared" si="12"/>
        <v>18</v>
      </c>
      <c r="B37" s="38">
        <f t="shared" si="1"/>
        <v>402.62135918761851</v>
      </c>
      <c r="C37" s="2">
        <f t="shared" si="2"/>
        <v>156.3533723077644</v>
      </c>
      <c r="D37" s="27">
        <f t="shared" si="3"/>
        <v>187.62404676931729</v>
      </c>
      <c r="E37" s="26">
        <f t="shared" si="4"/>
        <v>63.837485379708568</v>
      </c>
      <c r="F37" s="26">
        <f t="shared" si="5"/>
        <v>63.837485379708568</v>
      </c>
      <c r="G37" s="2">
        <f t="shared" si="6"/>
        <v>0</v>
      </c>
      <c r="H37" s="26">
        <f t="shared" si="7"/>
        <v>39.095960073691231</v>
      </c>
      <c r="I37" s="26">
        <f t="shared" si="8"/>
        <v>19.547980036845615</v>
      </c>
      <c r="J37" s="26">
        <f t="shared" si="9"/>
        <v>15.959371344927142</v>
      </c>
      <c r="K37" s="26">
        <f t="shared" si="10"/>
        <v>15.959371344927142</v>
      </c>
      <c r="L37" s="2">
        <f t="shared" si="11"/>
        <v>0</v>
      </c>
    </row>
    <row r="38" spans="1:12" ht="15" customHeight="1" x14ac:dyDescent="0.15">
      <c r="A38" s="2">
        <f t="shared" si="12"/>
        <v>19</v>
      </c>
      <c r="B38" s="38">
        <f t="shared" si="1"/>
        <v>408.25568171325915</v>
      </c>
      <c r="C38" s="2">
        <f t="shared" si="2"/>
        <v>158.54323355968313</v>
      </c>
      <c r="D38" s="27">
        <f t="shared" si="3"/>
        <v>190.25188027161974</v>
      </c>
      <c r="E38" s="26">
        <f t="shared" si="4"/>
        <v>64.731210175024486</v>
      </c>
      <c r="F38" s="26">
        <f t="shared" si="5"/>
        <v>64.731210175024486</v>
      </c>
      <c r="G38" s="2">
        <f t="shared" si="6"/>
        <v>0</v>
      </c>
      <c r="H38" s="26">
        <f t="shared" si="7"/>
        <v>39.640378587970858</v>
      </c>
      <c r="I38" s="26">
        <f t="shared" si="8"/>
        <v>19.820189293985429</v>
      </c>
      <c r="J38" s="26">
        <f t="shared" si="9"/>
        <v>16.182802543756122</v>
      </c>
      <c r="K38" s="26">
        <f t="shared" si="10"/>
        <v>16.182802543756122</v>
      </c>
      <c r="L38" s="2">
        <f t="shared" si="11"/>
        <v>0</v>
      </c>
    </row>
    <row r="39" spans="1:12" ht="15" customHeight="1" x14ac:dyDescent="0.15">
      <c r="A39" s="2">
        <f t="shared" si="12"/>
        <v>20</v>
      </c>
      <c r="B39" s="38">
        <f t="shared" si="1"/>
        <v>413.96983535545314</v>
      </c>
      <c r="C39" s="2">
        <f t="shared" si="2"/>
        <v>160.76338725328469</v>
      </c>
      <c r="D39" s="27">
        <f t="shared" si="3"/>
        <v>192.91606470394163</v>
      </c>
      <c r="E39" s="26">
        <f t="shared" si="4"/>
        <v>65.637447117474821</v>
      </c>
      <c r="F39" s="26">
        <f t="shared" si="5"/>
        <v>65.637447117474821</v>
      </c>
      <c r="G39" s="2">
        <f t="shared" si="6"/>
        <v>0</v>
      </c>
      <c r="H39" s="26">
        <f t="shared" si="7"/>
        <v>40.193588932151215</v>
      </c>
      <c r="I39" s="26">
        <f t="shared" si="8"/>
        <v>20.096794466075607</v>
      </c>
      <c r="J39" s="26">
        <f t="shared" si="9"/>
        <v>16.409361779368705</v>
      </c>
      <c r="K39" s="26">
        <f t="shared" si="10"/>
        <v>16.409361779368705</v>
      </c>
      <c r="L39" s="2">
        <f t="shared" si="11"/>
        <v>0</v>
      </c>
    </row>
    <row r="40" spans="1:12" ht="15" customHeight="1" x14ac:dyDescent="0.15">
      <c r="A40" s="2">
        <f t="shared" si="12"/>
        <v>21</v>
      </c>
      <c r="B40" s="38">
        <f t="shared" si="1"/>
        <v>419.76455750935457</v>
      </c>
      <c r="C40" s="2">
        <f t="shared" si="2"/>
        <v>163.0144037290903</v>
      </c>
      <c r="D40" s="27">
        <f t="shared" si="3"/>
        <v>195.61728447490836</v>
      </c>
      <c r="E40" s="26">
        <f t="shared" si="4"/>
        <v>66.556371377119476</v>
      </c>
      <c r="F40" s="26">
        <f t="shared" si="5"/>
        <v>66.556371377119476</v>
      </c>
      <c r="G40" s="2">
        <f t="shared" si="6"/>
        <v>0</v>
      </c>
      <c r="H40" s="26">
        <f t="shared" si="7"/>
        <v>40.755246203570593</v>
      </c>
      <c r="I40" s="26">
        <f t="shared" si="8"/>
        <v>20.377623101785296</v>
      </c>
      <c r="J40" s="26">
        <f t="shared" si="9"/>
        <v>16.639092844279869</v>
      </c>
      <c r="K40" s="26">
        <f t="shared" si="10"/>
        <v>16.639092844279869</v>
      </c>
      <c r="L40" s="2">
        <f t="shared" si="11"/>
        <v>0</v>
      </c>
    </row>
    <row r="41" spans="1:12" ht="15" customHeight="1" x14ac:dyDescent="0.15">
      <c r="A41" s="2">
        <f t="shared" si="12"/>
        <v>22</v>
      </c>
      <c r="B41" s="38">
        <f t="shared" si="1"/>
        <v>425.64074798984046</v>
      </c>
      <c r="C41" s="2">
        <f t="shared" si="2"/>
        <v>165.29680281385333</v>
      </c>
      <c r="D41" s="27">
        <f t="shared" si="3"/>
        <v>198.35616337662398</v>
      </c>
      <c r="E41" s="26">
        <f t="shared" si="4"/>
        <v>67.488160576399153</v>
      </c>
      <c r="F41" s="26">
        <f t="shared" si="5"/>
        <v>67.488160576399153</v>
      </c>
      <c r="G41" s="2">
        <f t="shared" si="6"/>
        <v>0</v>
      </c>
      <c r="H41" s="26">
        <f t="shared" si="7"/>
        <v>41.325187866242146</v>
      </c>
      <c r="I41" s="26">
        <f t="shared" si="8"/>
        <v>20.662593933121073</v>
      </c>
      <c r="J41" s="26">
        <f t="shared" si="9"/>
        <v>16.872040144099788</v>
      </c>
      <c r="K41" s="26">
        <f t="shared" si="10"/>
        <v>16.872040144099788</v>
      </c>
      <c r="L41" s="2">
        <f t="shared" si="11"/>
        <v>0</v>
      </c>
    </row>
    <row r="42" spans="1:12" ht="15" customHeight="1" x14ac:dyDescent="0.15">
      <c r="A42" s="2">
        <f t="shared" si="12"/>
        <v>23</v>
      </c>
      <c r="B42" s="38">
        <f t="shared" si="1"/>
        <v>431.59941046691137</v>
      </c>
      <c r="C42" s="2">
        <f t="shared" si="2"/>
        <v>167.61107651278076</v>
      </c>
      <c r="D42" s="27">
        <f t="shared" si="3"/>
        <v>201.13329181533689</v>
      </c>
      <c r="E42" s="26">
        <f t="shared" si="4"/>
        <v>68.43299482446875</v>
      </c>
      <c r="F42" s="26">
        <f t="shared" si="5"/>
        <v>68.43299482446875</v>
      </c>
      <c r="G42" s="2">
        <f t="shared" si="6"/>
        <v>0</v>
      </c>
      <c r="H42" s="26">
        <f t="shared" si="7"/>
        <v>41.903361425862471</v>
      </c>
      <c r="I42" s="26">
        <f t="shared" si="8"/>
        <v>20.951680712931235</v>
      </c>
      <c r="J42" s="26">
        <f t="shared" si="9"/>
        <v>17.108248706117188</v>
      </c>
      <c r="K42" s="26">
        <f t="shared" si="10"/>
        <v>17.108248706117188</v>
      </c>
      <c r="L42" s="2">
        <f t="shared" si="11"/>
        <v>0</v>
      </c>
    </row>
    <row r="43" spans="1:12" ht="15" customHeight="1" x14ac:dyDescent="0.15">
      <c r="A43" s="2">
        <f t="shared" si="12"/>
        <v>24</v>
      </c>
      <c r="B43" s="38">
        <f t="shared" si="1"/>
        <v>437.64161741657591</v>
      </c>
      <c r="C43" s="2">
        <f t="shared" si="2"/>
        <v>169.95770265967974</v>
      </c>
      <c r="D43" s="27">
        <f t="shared" si="3"/>
        <v>203.94924319161569</v>
      </c>
      <c r="E43" s="26">
        <f t="shared" si="4"/>
        <v>69.391056752011309</v>
      </c>
      <c r="F43" s="26">
        <f t="shared" si="5"/>
        <v>69.391056752011309</v>
      </c>
      <c r="G43" s="2">
        <f t="shared" si="6"/>
        <v>0</v>
      </c>
      <c r="H43" s="26">
        <f t="shared" si="7"/>
        <v>42.48978104352031</v>
      </c>
      <c r="I43" s="26">
        <f t="shared" si="8"/>
        <v>21.244890521760155</v>
      </c>
      <c r="J43" s="26">
        <f t="shared" si="9"/>
        <v>17.347764188002827</v>
      </c>
      <c r="K43" s="26">
        <f t="shared" si="10"/>
        <v>17.347764188002827</v>
      </c>
      <c r="L43" s="2">
        <f t="shared" si="11"/>
        <v>0</v>
      </c>
    </row>
    <row r="44" spans="1:12" ht="15" customHeight="1" x14ac:dyDescent="0.15">
      <c r="A44" s="2">
        <f t="shared" si="12"/>
        <v>25</v>
      </c>
      <c r="B44" s="38">
        <f t="shared" si="1"/>
        <v>443.76848918228467</v>
      </c>
      <c r="C44" s="2">
        <f t="shared" si="2"/>
        <v>172.33715314234732</v>
      </c>
      <c r="D44" s="27">
        <f t="shared" si="3"/>
        <v>206.80458377081678</v>
      </c>
      <c r="E44" s="26">
        <f t="shared" si="4"/>
        <v>70.362531546539472</v>
      </c>
      <c r="F44" s="26">
        <f t="shared" si="5"/>
        <v>70.362531546539472</v>
      </c>
      <c r="G44" s="2">
        <f t="shared" si="6"/>
        <v>0</v>
      </c>
      <c r="H44" s="26">
        <f t="shared" si="7"/>
        <v>43.084501512747053</v>
      </c>
      <c r="I44" s="26">
        <f t="shared" si="8"/>
        <v>21.542250756373527</v>
      </c>
      <c r="J44" s="26">
        <f t="shared" si="9"/>
        <v>17.590632886634868</v>
      </c>
      <c r="K44" s="26">
        <f t="shared" si="10"/>
        <v>17.590632886634868</v>
      </c>
      <c r="L44" s="2">
        <f t="shared" si="11"/>
        <v>0</v>
      </c>
    </row>
    <row r="45" spans="1:12" ht="15" customHeight="1" x14ac:dyDescent="0.15">
      <c r="A45" s="2">
        <f t="shared" si="12"/>
        <v>26</v>
      </c>
      <c r="B45" s="38">
        <f t="shared" si="1"/>
        <v>449.98118150396266</v>
      </c>
      <c r="C45" s="2">
        <f t="shared" si="2"/>
        <v>174.74989887359942</v>
      </c>
      <c r="D45" s="27">
        <f t="shared" si="3"/>
        <v>209.6998786483193</v>
      </c>
      <c r="E45" s="26">
        <f t="shared" si="4"/>
        <v>71.347606988191018</v>
      </c>
      <c r="F45" s="26">
        <f t="shared" si="5"/>
        <v>71.347606988191018</v>
      </c>
      <c r="G45" s="2">
        <f t="shared" si="6"/>
        <v>0</v>
      </c>
      <c r="H45" s="26">
        <f t="shared" si="7"/>
        <v>43.687602654695986</v>
      </c>
      <c r="I45" s="26">
        <f t="shared" si="8"/>
        <v>21.843801327347993</v>
      </c>
      <c r="J45" s="26">
        <f t="shared" si="9"/>
        <v>17.836901747047754</v>
      </c>
      <c r="K45" s="26">
        <f t="shared" si="10"/>
        <v>17.836901747047754</v>
      </c>
      <c r="L45" s="2">
        <f t="shared" si="11"/>
        <v>0</v>
      </c>
    </row>
    <row r="46" spans="1:12" ht="15" customHeight="1" x14ac:dyDescent="0.15">
      <c r="A46" s="2">
        <f t="shared" si="12"/>
        <v>27</v>
      </c>
      <c r="B46" s="38">
        <f t="shared" si="1"/>
        <v>456.28087812889379</v>
      </c>
      <c r="C46" s="2">
        <f t="shared" si="2"/>
        <v>177.19641281018534</v>
      </c>
      <c r="D46" s="27">
        <f t="shared" si="3"/>
        <v>212.63569537222239</v>
      </c>
      <c r="E46" s="26">
        <f t="shared" si="4"/>
        <v>72.346473486025701</v>
      </c>
      <c r="F46" s="26">
        <f t="shared" si="5"/>
        <v>72.346473486025701</v>
      </c>
      <c r="G46" s="2">
        <f t="shared" si="6"/>
        <v>0</v>
      </c>
      <c r="H46" s="26">
        <f t="shared" si="7"/>
        <v>44.299179964324011</v>
      </c>
      <c r="I46" s="26">
        <f t="shared" si="8"/>
        <v>22.149589982162006</v>
      </c>
      <c r="J46" s="26">
        <f t="shared" si="9"/>
        <v>18.086618371506425</v>
      </c>
      <c r="K46" s="26">
        <f t="shared" si="10"/>
        <v>18.086618371506425</v>
      </c>
      <c r="L46" s="2">
        <f t="shared" si="11"/>
        <v>0</v>
      </c>
    </row>
    <row r="47" spans="1:12" ht="15" customHeight="1" x14ac:dyDescent="0.15">
      <c r="A47" s="2">
        <f t="shared" si="12"/>
        <v>28</v>
      </c>
      <c r="B47" s="38">
        <f t="shared" si="1"/>
        <v>462.6687864730236</v>
      </c>
      <c r="C47" s="2">
        <f t="shared" si="2"/>
        <v>179.67717180094124</v>
      </c>
      <c r="D47" s="27">
        <f t="shared" si="3"/>
        <v>215.61260616112949</v>
      </c>
      <c r="E47" s="26">
        <f t="shared" si="4"/>
        <v>73.359324114830045</v>
      </c>
      <c r="F47" s="26">
        <f t="shared" si="5"/>
        <v>73.359324114830045</v>
      </c>
      <c r="G47" s="2">
        <f t="shared" si="6"/>
        <v>0</v>
      </c>
      <c r="H47" s="26">
        <f t="shared" si="7"/>
        <v>44.919339007301915</v>
      </c>
      <c r="I47" s="26">
        <f t="shared" si="8"/>
        <v>22.459669503650957</v>
      </c>
      <c r="J47" s="26">
        <f t="shared" si="9"/>
        <v>18.339831028707511</v>
      </c>
      <c r="K47" s="26">
        <f t="shared" si="10"/>
        <v>18.339831028707511</v>
      </c>
      <c r="L47" s="2">
        <f t="shared" si="11"/>
        <v>0</v>
      </c>
    </row>
    <row r="48" spans="1:12" ht="15" customHeight="1" x14ac:dyDescent="0.15">
      <c r="A48" s="2">
        <f t="shared" si="12"/>
        <v>29</v>
      </c>
      <c r="B48" s="38">
        <f t="shared" si="1"/>
        <v>469.14613511384118</v>
      </c>
      <c r="C48" s="2">
        <f t="shared" si="2"/>
        <v>182.19265773300242</v>
      </c>
      <c r="D48" s="27">
        <f t="shared" si="3"/>
        <v>218.63118927960289</v>
      </c>
      <c r="E48" s="26">
        <f t="shared" si="4"/>
        <v>74.386354652437674</v>
      </c>
      <c r="F48" s="26">
        <f t="shared" si="5"/>
        <v>74.386354652437674</v>
      </c>
      <c r="G48" s="2">
        <f t="shared" si="6"/>
        <v>0</v>
      </c>
      <c r="H48" s="26">
        <f t="shared" si="7"/>
        <v>45.548192067490568</v>
      </c>
      <c r="I48" s="26">
        <f t="shared" si="8"/>
        <v>22.774096033745284</v>
      </c>
      <c r="J48" s="26">
        <f t="shared" si="9"/>
        <v>18.596588663109419</v>
      </c>
      <c r="K48" s="26">
        <f t="shared" si="10"/>
        <v>18.596588663109419</v>
      </c>
      <c r="L48" s="2">
        <f t="shared" si="11"/>
        <v>0</v>
      </c>
    </row>
    <row r="49" spans="1:12" ht="15" customHeight="1" x14ac:dyDescent="0.15">
      <c r="A49" s="2">
        <f t="shared" si="12"/>
        <v>30</v>
      </c>
      <c r="B49" s="38">
        <f t="shared" si="1"/>
        <v>475.71417238355212</v>
      </c>
      <c r="C49" s="2">
        <f t="shared" si="2"/>
        <v>184.74335825737325</v>
      </c>
      <c r="D49" s="27">
        <f t="shared" si="3"/>
        <v>221.6920299088479</v>
      </c>
      <c r="E49" s="26">
        <f t="shared" si="4"/>
        <v>75.427763617571799</v>
      </c>
      <c r="F49" s="26">
        <f t="shared" si="5"/>
        <v>75.427763617571799</v>
      </c>
      <c r="G49" s="2">
        <f t="shared" si="6"/>
        <v>0</v>
      </c>
      <c r="H49" s="26">
        <f t="shared" si="7"/>
        <v>46.185856144887289</v>
      </c>
      <c r="I49" s="26">
        <f t="shared" si="8"/>
        <v>23.092928072443645</v>
      </c>
      <c r="J49" s="26">
        <f t="shared" si="9"/>
        <v>18.85694090439295</v>
      </c>
      <c r="K49" s="26">
        <f t="shared" si="10"/>
        <v>18.85694090439295</v>
      </c>
      <c r="L49" s="2">
        <f t="shared" si="11"/>
        <v>0</v>
      </c>
    </row>
    <row r="50" spans="1:12" ht="15" customHeight="1" x14ac:dyDescent="0.15">
      <c r="A50" s="2">
        <f t="shared" si="12"/>
        <v>31</v>
      </c>
      <c r="B50" s="38">
        <f t="shared" si="1"/>
        <v>482.37416562379207</v>
      </c>
      <c r="C50" s="2">
        <f t="shared" si="2"/>
        <v>187.32976726264178</v>
      </c>
      <c r="D50" s="27">
        <f t="shared" si="3"/>
        <v>224.79572071517012</v>
      </c>
      <c r="E50" s="26">
        <f t="shared" si="4"/>
        <v>76.483752308217817</v>
      </c>
      <c r="F50" s="26">
        <f t="shared" si="5"/>
        <v>76.483752308217817</v>
      </c>
      <c r="G50" s="2">
        <f t="shared" si="6"/>
        <v>0</v>
      </c>
      <c r="H50" s="26">
        <f t="shared" si="7"/>
        <v>46.832451763986825</v>
      </c>
      <c r="I50" s="26">
        <f t="shared" si="8"/>
        <v>23.416225881993412</v>
      </c>
      <c r="J50" s="26">
        <f t="shared" si="9"/>
        <v>19.120938077054454</v>
      </c>
      <c r="K50" s="26">
        <f t="shared" si="10"/>
        <v>19.120938077054454</v>
      </c>
      <c r="L50" s="2">
        <f t="shared" si="11"/>
        <v>0</v>
      </c>
    </row>
    <row r="51" spans="1:12" ht="15" customHeight="1" x14ac:dyDescent="0.15">
      <c r="A51" s="2">
        <f t="shared" si="12"/>
        <v>32</v>
      </c>
      <c r="B51" s="38">
        <f t="shared" si="1"/>
        <v>489.12740083864742</v>
      </c>
      <c r="C51" s="2">
        <f t="shared" si="2"/>
        <v>189.95238519811792</v>
      </c>
      <c r="D51" s="27">
        <f t="shared" si="3"/>
        <v>227.94286223774151</v>
      </c>
      <c r="E51" s="26">
        <f t="shared" si="4"/>
        <v>77.554524840532864</v>
      </c>
      <c r="F51" s="26">
        <f t="shared" si="5"/>
        <v>77.554524840532864</v>
      </c>
      <c r="G51" s="2">
        <f t="shared" si="6"/>
        <v>0</v>
      </c>
      <c r="H51" s="26">
        <f t="shared" si="7"/>
        <v>47.48810226852531</v>
      </c>
      <c r="I51" s="26">
        <f t="shared" si="8"/>
        <v>23.744051134262655</v>
      </c>
      <c r="J51" s="26">
        <f t="shared" si="9"/>
        <v>19.388631210133216</v>
      </c>
      <c r="K51" s="26">
        <f t="shared" si="10"/>
        <v>19.388631210133216</v>
      </c>
      <c r="L51" s="2">
        <f t="shared" si="11"/>
        <v>0</v>
      </c>
    </row>
    <row r="52" spans="1:12" ht="15" customHeight="1" x14ac:dyDescent="0.15">
      <c r="A52" s="2">
        <f t="shared" si="12"/>
        <v>33</v>
      </c>
      <c r="B52" s="38">
        <f t="shared" si="1"/>
        <v>495.97518258806178</v>
      </c>
      <c r="C52" s="2">
        <f t="shared" si="2"/>
        <v>192.61171930717109</v>
      </c>
      <c r="D52" s="27">
        <f t="shared" si="3"/>
        <v>231.13406316860528</v>
      </c>
      <c r="E52" s="26">
        <f t="shared" si="4"/>
        <v>78.640288188300318</v>
      </c>
      <c r="F52" s="26">
        <f t="shared" si="5"/>
        <v>78.640288188300318</v>
      </c>
      <c r="G52" s="2">
        <f t="shared" si="6"/>
        <v>0</v>
      </c>
      <c r="H52" s="26">
        <f t="shared" si="7"/>
        <v>48.152933408190265</v>
      </c>
      <c r="I52" s="26">
        <f t="shared" si="8"/>
        <v>24.076466704095132</v>
      </c>
      <c r="J52" s="26">
        <f t="shared" si="9"/>
        <v>19.660072047075079</v>
      </c>
      <c r="K52" s="26">
        <f t="shared" si="10"/>
        <v>19.660072047075079</v>
      </c>
      <c r="L52" s="2">
        <f t="shared" si="11"/>
        <v>0</v>
      </c>
    </row>
    <row r="53" spans="1:12" ht="15" customHeight="1" x14ac:dyDescent="0.15">
      <c r="A53" s="2">
        <f t="shared" si="12"/>
        <v>34</v>
      </c>
      <c r="B53" s="38">
        <f t="shared" si="1"/>
        <v>502.91883402689865</v>
      </c>
      <c r="C53" s="2">
        <f t="shared" si="2"/>
        <v>195.30828380723918</v>
      </c>
      <c r="D53" s="27">
        <f t="shared" si="3"/>
        <v>234.36994056868701</v>
      </c>
      <c r="E53" s="26">
        <f t="shared" si="4"/>
        <v>79.741252222936538</v>
      </c>
      <c r="F53" s="26">
        <f t="shared" si="5"/>
        <v>79.741252222936538</v>
      </c>
      <c r="G53" s="2">
        <f t="shared" si="6"/>
        <v>0</v>
      </c>
      <c r="H53" s="26">
        <f t="shared" si="7"/>
        <v>48.827073100648292</v>
      </c>
      <c r="I53" s="26">
        <f t="shared" si="8"/>
        <v>24.413536550324146</v>
      </c>
      <c r="J53" s="26">
        <f t="shared" si="9"/>
        <v>19.935313055734134</v>
      </c>
      <c r="K53" s="26">
        <f t="shared" si="10"/>
        <v>19.935313055734134</v>
      </c>
      <c r="L53" s="2">
        <f t="shared" si="11"/>
        <v>0</v>
      </c>
    </row>
    <row r="54" spans="1:12" ht="15" customHeight="1" x14ac:dyDescent="0.15">
      <c r="A54" s="2">
        <f t="shared" si="12"/>
        <v>35</v>
      </c>
      <c r="B54" s="38">
        <f t="shared" si="1"/>
        <v>509.95969703283765</v>
      </c>
      <c r="C54" s="2">
        <f t="shared" si="2"/>
        <v>198.04260003840116</v>
      </c>
      <c r="D54" s="27">
        <f t="shared" si="3"/>
        <v>237.65112004608139</v>
      </c>
      <c r="E54" s="26">
        <f t="shared" si="4"/>
        <v>80.857629754057655</v>
      </c>
      <c r="F54" s="26">
        <f t="shared" si="5"/>
        <v>80.857629754057655</v>
      </c>
      <c r="G54" s="2">
        <f t="shared" si="6"/>
        <v>0</v>
      </c>
      <c r="H54" s="26">
        <f t="shared" si="7"/>
        <v>49.510651298903383</v>
      </c>
      <c r="I54" s="26">
        <f t="shared" si="8"/>
        <v>24.755325649451692</v>
      </c>
      <c r="J54" s="26">
        <f t="shared" si="9"/>
        <v>20.214407438514414</v>
      </c>
      <c r="K54" s="26">
        <f t="shared" si="10"/>
        <v>20.214407438514414</v>
      </c>
      <c r="L54" s="2">
        <f t="shared" si="11"/>
        <v>0</v>
      </c>
    </row>
    <row r="55" spans="1:12" ht="15" customHeight="1" x14ac:dyDescent="0.15">
      <c r="A55" s="2">
        <f t="shared" si="12"/>
        <v>36</v>
      </c>
      <c r="B55" s="38">
        <f t="shared" si="1"/>
        <v>517.09913238903482</v>
      </c>
      <c r="C55" s="2">
        <f t="shared" si="2"/>
        <v>200.81519659365517</v>
      </c>
      <c r="D55" s="27">
        <f t="shared" si="3"/>
        <v>240.9782359123862</v>
      </c>
      <c r="E55" s="26">
        <f t="shared" si="4"/>
        <v>81.989636570614465</v>
      </c>
      <c r="F55" s="26">
        <f t="shared" si="5"/>
        <v>81.989636570614465</v>
      </c>
      <c r="G55" s="2">
        <f t="shared" si="6"/>
        <v>0</v>
      </c>
      <c r="H55" s="26">
        <f t="shared" si="7"/>
        <v>50.203799921995646</v>
      </c>
      <c r="I55" s="26">
        <f t="shared" si="8"/>
        <v>25.101899960997823</v>
      </c>
      <c r="J55" s="26">
        <f t="shared" si="9"/>
        <v>20.497409142653616</v>
      </c>
      <c r="K55" s="26">
        <f t="shared" si="10"/>
        <v>20.497409142653616</v>
      </c>
      <c r="L55" s="2">
        <f t="shared" si="11"/>
        <v>0</v>
      </c>
    </row>
    <row r="56" spans="1:12" ht="15" customHeight="1" x14ac:dyDescent="0.15">
      <c r="A56" s="2">
        <f t="shared" si="12"/>
        <v>37</v>
      </c>
      <c r="B56" s="38">
        <f t="shared" si="1"/>
        <v>524.33852000112381</v>
      </c>
      <c r="C56" s="2">
        <f t="shared" si="2"/>
        <v>203.62660943879618</v>
      </c>
      <c r="D56" s="27">
        <f t="shared" si="3"/>
        <v>244.35193132655542</v>
      </c>
      <c r="E56" s="26">
        <f t="shared" si="4"/>
        <v>83.137491482603082</v>
      </c>
      <c r="F56" s="26">
        <f t="shared" si="5"/>
        <v>83.137491482603082</v>
      </c>
      <c r="G56" s="2">
        <f t="shared" si="6"/>
        <v>0</v>
      </c>
      <c r="H56" s="26">
        <f t="shared" si="7"/>
        <v>50.906652823848155</v>
      </c>
      <c r="I56" s="26">
        <f t="shared" si="8"/>
        <v>25.453326411924078</v>
      </c>
      <c r="J56" s="26">
        <f t="shared" si="9"/>
        <v>20.78437287065077</v>
      </c>
      <c r="K56" s="26">
        <f t="shared" si="10"/>
        <v>20.78437287065077</v>
      </c>
      <c r="L56" s="2">
        <f t="shared" si="11"/>
        <v>0</v>
      </c>
    </row>
    <row r="57" spans="1:12" ht="15" customHeight="1" x14ac:dyDescent="0.15">
      <c r="A57" s="2">
        <f t="shared" si="12"/>
        <v>38</v>
      </c>
      <c r="B57" s="38">
        <f t="shared" si="1"/>
        <v>531.67925913632507</v>
      </c>
      <c r="C57" s="2">
        <f t="shared" si="2"/>
        <v>206.47738202663723</v>
      </c>
      <c r="D57" s="27">
        <f t="shared" si="3"/>
        <v>247.77285843196466</v>
      </c>
      <c r="E57" s="26">
        <f t="shared" si="4"/>
        <v>84.301416363359522</v>
      </c>
      <c r="F57" s="26">
        <f t="shared" si="5"/>
        <v>84.301416363359522</v>
      </c>
      <c r="G57" s="2">
        <f t="shared" si="6"/>
        <v>0</v>
      </c>
      <c r="H57" s="26">
        <f t="shared" si="7"/>
        <v>51.619345785148774</v>
      </c>
      <c r="I57" s="26">
        <f t="shared" si="8"/>
        <v>25.809672892574387</v>
      </c>
      <c r="J57" s="26">
        <f t="shared" si="9"/>
        <v>21.07535409083988</v>
      </c>
      <c r="K57" s="26">
        <f t="shared" si="10"/>
        <v>21.07535409083988</v>
      </c>
      <c r="L57" s="2">
        <f t="shared" si="11"/>
        <v>0</v>
      </c>
    </row>
    <row r="58" spans="1:12" ht="15" customHeight="1" x14ac:dyDescent="0.15">
      <c r="A58" s="2">
        <f t="shared" si="12"/>
        <v>39</v>
      </c>
      <c r="B58" s="38">
        <f t="shared" si="1"/>
        <v>539.12276867734488</v>
      </c>
      <c r="C58" s="2">
        <f t="shared" si="2"/>
        <v>209.36806540842889</v>
      </c>
      <c r="D58" s="27">
        <f t="shared" si="3"/>
        <v>251.24167849011465</v>
      </c>
      <c r="E58" s="26">
        <f t="shared" si="4"/>
        <v>85.481636192446558</v>
      </c>
      <c r="F58" s="26">
        <f t="shared" si="5"/>
        <v>85.481636192446558</v>
      </c>
      <c r="G58" s="2">
        <f t="shared" si="6"/>
        <v>0</v>
      </c>
      <c r="H58" s="26">
        <f t="shared" si="7"/>
        <v>52.342016519200904</v>
      </c>
      <c r="I58" s="26">
        <f t="shared" si="8"/>
        <v>26.171008259600452</v>
      </c>
      <c r="J58" s="26">
        <f t="shared" si="9"/>
        <v>21.37040904811164</v>
      </c>
      <c r="K58" s="26">
        <f t="shared" si="10"/>
        <v>21.37040904811164</v>
      </c>
      <c r="L58" s="2">
        <f t="shared" si="11"/>
        <v>0</v>
      </c>
    </row>
    <row r="59" spans="1:12" ht="15" customHeight="1" x14ac:dyDescent="0.15">
      <c r="A59" s="2">
        <f t="shared" si="12"/>
        <v>40</v>
      </c>
      <c r="B59" s="38">
        <f t="shared" si="1"/>
        <v>546.6704873866945</v>
      </c>
      <c r="C59" s="2">
        <f t="shared" si="2"/>
        <v>212.29921834419815</v>
      </c>
      <c r="D59" s="27">
        <f t="shared" si="3"/>
        <v>254.75906201303778</v>
      </c>
      <c r="E59" s="26">
        <f t="shared" si="4"/>
        <v>86.678379099140813</v>
      </c>
      <c r="F59" s="26">
        <f t="shared" si="5"/>
        <v>86.678379099140813</v>
      </c>
      <c r="G59" s="2">
        <f t="shared" si="6"/>
        <v>0</v>
      </c>
      <c r="H59" s="26">
        <f t="shared" si="7"/>
        <v>53.07480468630574</v>
      </c>
      <c r="I59" s="26">
        <f t="shared" si="8"/>
        <v>26.53740234315287</v>
      </c>
      <c r="J59" s="26">
        <f t="shared" si="9"/>
        <v>21.669594774785203</v>
      </c>
      <c r="K59" s="26">
        <f t="shared" si="10"/>
        <v>21.669594774785203</v>
      </c>
      <c r="L59" s="2">
        <f t="shared" si="11"/>
        <v>0</v>
      </c>
    </row>
    <row r="60" spans="1:12" ht="15" customHeight="1" x14ac:dyDescent="0.15">
      <c r="A60" s="2">
        <f t="shared" si="12"/>
        <v>41</v>
      </c>
      <c r="B60" s="38">
        <f t="shared" si="1"/>
        <v>554.32387417882831</v>
      </c>
      <c r="C60" s="2">
        <f t="shared" si="2"/>
        <v>215.27140741304768</v>
      </c>
      <c r="D60" s="27">
        <f t="shared" si="3"/>
        <v>258.32568889565721</v>
      </c>
      <c r="E60" s="26">
        <f t="shared" si="4"/>
        <v>87.891876406528795</v>
      </c>
      <c r="F60" s="26">
        <f t="shared" si="5"/>
        <v>87.891876406528795</v>
      </c>
      <c r="G60" s="2">
        <f t="shared" si="6"/>
        <v>0</v>
      </c>
      <c r="H60" s="26">
        <f t="shared" si="7"/>
        <v>53.817851913415637</v>
      </c>
      <c r="I60" s="26">
        <f t="shared" si="8"/>
        <v>26.908925956707819</v>
      </c>
      <c r="J60" s="26">
        <f t="shared" si="9"/>
        <v>21.972969101632199</v>
      </c>
      <c r="K60" s="26">
        <f t="shared" si="10"/>
        <v>21.972969101632199</v>
      </c>
      <c r="L60" s="2">
        <f t="shared" si="11"/>
        <v>0</v>
      </c>
    </row>
    <row r="61" spans="1:12" ht="15" customHeight="1" x14ac:dyDescent="0.15">
      <c r="A61" s="2">
        <f t="shared" si="12"/>
        <v>42</v>
      </c>
      <c r="B61" s="38">
        <f t="shared" si="1"/>
        <v>562.08440839856394</v>
      </c>
      <c r="C61" s="2">
        <f t="shared" si="2"/>
        <v>218.28520712404878</v>
      </c>
      <c r="D61" s="27">
        <f t="shared" si="3"/>
        <v>261.94224854885852</v>
      </c>
      <c r="E61" s="26">
        <f t="shared" si="4"/>
        <v>89.122362676220177</v>
      </c>
      <c r="F61" s="26">
        <f t="shared" si="5"/>
        <v>89.122362676220177</v>
      </c>
      <c r="G61" s="2">
        <f t="shared" si="6"/>
        <v>0</v>
      </c>
      <c r="H61" s="26">
        <f t="shared" si="7"/>
        <v>54.571301817104427</v>
      </c>
      <c r="I61" s="26">
        <f t="shared" si="8"/>
        <v>27.285650908552213</v>
      </c>
      <c r="J61" s="26">
        <f t="shared" si="9"/>
        <v>22.280590669055044</v>
      </c>
      <c r="K61" s="26">
        <f t="shared" si="10"/>
        <v>22.280590669055044</v>
      </c>
      <c r="L61" s="2">
        <f t="shared" si="11"/>
        <v>0</v>
      </c>
    </row>
    <row r="62" spans="1:12" ht="15" customHeight="1" x14ac:dyDescent="0.15">
      <c r="A62" s="2">
        <f t="shared" si="12"/>
        <v>43</v>
      </c>
      <c r="B62" s="38">
        <f t="shared" si="1"/>
        <v>569.95359010488312</v>
      </c>
      <c r="C62" s="2">
        <f t="shared" si="2"/>
        <v>221.34120002811653</v>
      </c>
      <c r="D62" s="27">
        <f t="shared" si="3"/>
        <v>265.60944003373982</v>
      </c>
      <c r="E62" s="26">
        <f t="shared" si="4"/>
        <v>90.370075753687274</v>
      </c>
      <c r="F62" s="26">
        <f t="shared" si="5"/>
        <v>90.370075753687274</v>
      </c>
      <c r="G62" s="2">
        <f t="shared" si="6"/>
        <v>0</v>
      </c>
      <c r="H62" s="26">
        <f t="shared" si="7"/>
        <v>55.335300028684472</v>
      </c>
      <c r="I62" s="26">
        <f t="shared" si="8"/>
        <v>27.667650014342236</v>
      </c>
      <c r="J62" s="26">
        <f t="shared" si="9"/>
        <v>22.592518938421819</v>
      </c>
      <c r="K62" s="26">
        <f t="shared" si="10"/>
        <v>22.592518938421819</v>
      </c>
      <c r="L62" s="2">
        <f t="shared" si="11"/>
        <v>0</v>
      </c>
    </row>
    <row r="63" spans="1:12" ht="15" customHeight="1" x14ac:dyDescent="0.15">
      <c r="A63" s="2">
        <f t="shared" si="12"/>
        <v>44</v>
      </c>
      <c r="B63" s="38">
        <f t="shared" si="1"/>
        <v>577.93294035959502</v>
      </c>
      <c r="C63" s="2">
        <f t="shared" si="2"/>
        <v>224.43997683110879</v>
      </c>
      <c r="D63" s="27">
        <f t="shared" si="3"/>
        <v>269.32797219733055</v>
      </c>
      <c r="E63" s="26">
        <f t="shared" si="4"/>
        <v>91.635256814238886</v>
      </c>
      <c r="F63" s="26">
        <f t="shared" si="5"/>
        <v>91.635256814238886</v>
      </c>
      <c r="G63" s="2">
        <f t="shared" si="6"/>
        <v>0</v>
      </c>
      <c r="H63" s="26">
        <f t="shared" si="7"/>
        <v>56.109994220770403</v>
      </c>
      <c r="I63" s="26">
        <f t="shared" si="8"/>
        <v>28.054997110385202</v>
      </c>
      <c r="J63" s="26">
        <f t="shared" si="9"/>
        <v>22.908814203559722</v>
      </c>
      <c r="K63" s="26">
        <f t="shared" si="10"/>
        <v>22.908814203559722</v>
      </c>
      <c r="L63" s="2">
        <f t="shared" si="11"/>
        <v>0</v>
      </c>
    </row>
    <row r="64" spans="1:12" ht="15" customHeight="1" x14ac:dyDescent="0.15">
      <c r="A64" s="2">
        <f t="shared" si="12"/>
        <v>45</v>
      </c>
      <c r="B64" s="38">
        <f t="shared" si="1"/>
        <v>586.02400152057533</v>
      </c>
      <c r="C64" s="2">
        <f t="shared" si="2"/>
        <v>227.58213650830351</v>
      </c>
      <c r="D64" s="27">
        <f t="shared" si="3"/>
        <v>273.09856380996422</v>
      </c>
      <c r="E64" s="26">
        <f t="shared" si="4"/>
        <v>92.918150409638244</v>
      </c>
      <c r="F64" s="26">
        <f t="shared" si="5"/>
        <v>92.918150409638244</v>
      </c>
      <c r="G64" s="2">
        <f t="shared" si="6"/>
        <v>0</v>
      </c>
      <c r="H64" s="26">
        <f t="shared" si="7"/>
        <v>56.895534134871795</v>
      </c>
      <c r="I64" s="26">
        <f t="shared" si="8"/>
        <v>28.447767067435898</v>
      </c>
      <c r="J64" s="26">
        <f t="shared" si="9"/>
        <v>23.229537602409561</v>
      </c>
      <c r="K64" s="26">
        <f t="shared" si="10"/>
        <v>23.229537602409561</v>
      </c>
      <c r="L64" s="2">
        <f t="shared" si="11"/>
        <v>0</v>
      </c>
    </row>
    <row r="65" spans="1:12" ht="15" customHeight="1" x14ac:dyDescent="0.15">
      <c r="A65" s="2">
        <f t="shared" si="12"/>
        <v>46</v>
      </c>
      <c r="B65" s="38">
        <f t="shared" si="1"/>
        <v>594.2283375394311</v>
      </c>
      <c r="C65" s="2">
        <f t="shared" si="2"/>
        <v>230.76828642035528</v>
      </c>
      <c r="D65" s="27">
        <f t="shared" si="3"/>
        <v>276.92194370442633</v>
      </c>
      <c r="E65" s="26">
        <f t="shared" si="4"/>
        <v>94.219004515373172</v>
      </c>
      <c r="F65" s="26">
        <f t="shared" si="5"/>
        <v>94.219004515373172</v>
      </c>
      <c r="G65" s="2">
        <f t="shared" si="6"/>
        <v>0</v>
      </c>
      <c r="H65" s="26">
        <f t="shared" si="7"/>
        <v>57.692071609766366</v>
      </c>
      <c r="I65" s="26">
        <f t="shared" si="8"/>
        <v>28.846035804883183</v>
      </c>
      <c r="J65" s="26">
        <f t="shared" si="9"/>
        <v>23.554751128843293</v>
      </c>
      <c r="K65" s="26">
        <f t="shared" si="10"/>
        <v>23.554751128843293</v>
      </c>
      <c r="L65" s="2">
        <f t="shared" si="11"/>
        <v>0</v>
      </c>
    </row>
    <row r="66" spans="1:12" ht="15" customHeight="1" x14ac:dyDescent="0.15">
      <c r="A66" s="2">
        <f t="shared" si="12"/>
        <v>47</v>
      </c>
      <c r="B66" s="38">
        <f t="shared" si="1"/>
        <v>602.54753426352374</v>
      </c>
      <c r="C66" s="2">
        <f t="shared" si="2"/>
        <v>233.99904243080158</v>
      </c>
      <c r="D66" s="27">
        <f t="shared" si="3"/>
        <v>280.7988509169619</v>
      </c>
      <c r="E66" s="26">
        <f t="shared" si="4"/>
        <v>95.538070578588403</v>
      </c>
      <c r="F66" s="26">
        <f t="shared" si="5"/>
        <v>95.538070578588403</v>
      </c>
      <c r="G66" s="2">
        <f t="shared" si="6"/>
        <v>0</v>
      </c>
      <c r="H66" s="26">
        <f t="shared" si="7"/>
        <v>58.499760610506925</v>
      </c>
      <c r="I66" s="26">
        <f t="shared" si="8"/>
        <v>29.249880305253463</v>
      </c>
      <c r="J66" s="26">
        <f t="shared" si="9"/>
        <v>23.884517644647101</v>
      </c>
      <c r="K66" s="26">
        <f t="shared" si="10"/>
        <v>23.884517644647101</v>
      </c>
      <c r="L66" s="2">
        <f t="shared" si="11"/>
        <v>0</v>
      </c>
    </row>
    <row r="67" spans="1:12" ht="15" customHeight="1" x14ac:dyDescent="0.15">
      <c r="A67" s="2">
        <f t="shared" si="12"/>
        <v>48</v>
      </c>
      <c r="B67" s="38">
        <f t="shared" si="1"/>
        <v>610.98319974233766</v>
      </c>
      <c r="C67" s="2">
        <f t="shared" si="2"/>
        <v>237.2750290251696</v>
      </c>
      <c r="D67" s="27">
        <f t="shared" si="3"/>
        <v>284.73003483020352</v>
      </c>
      <c r="E67" s="26">
        <f t="shared" si="4"/>
        <v>96.875603566688653</v>
      </c>
      <c r="F67" s="26">
        <f t="shared" si="5"/>
        <v>96.875603566688653</v>
      </c>
      <c r="G67" s="2">
        <f t="shared" si="6"/>
        <v>0</v>
      </c>
      <c r="H67" s="26">
        <f t="shared" si="7"/>
        <v>59.318757257976316</v>
      </c>
      <c r="I67" s="26">
        <f t="shared" si="8"/>
        <v>29.659378628988158</v>
      </c>
      <c r="J67" s="26">
        <f t="shared" si="9"/>
        <v>24.218900891672163</v>
      </c>
      <c r="K67" s="26">
        <f t="shared" si="10"/>
        <v>24.218900891672163</v>
      </c>
      <c r="L67" s="2">
        <f t="shared" si="11"/>
        <v>0</v>
      </c>
    </row>
    <row r="68" spans="1:12" ht="15" customHeight="1" x14ac:dyDescent="0.15">
      <c r="A68" s="2">
        <f t="shared" si="12"/>
        <v>49</v>
      </c>
      <c r="B68" s="38">
        <f t="shared" si="1"/>
        <v>619.53696453820498</v>
      </c>
      <c r="C68" s="2">
        <f t="shared" si="2"/>
        <v>240.59687943172406</v>
      </c>
      <c r="D68" s="27">
        <f t="shared" si="3"/>
        <v>288.71625531806887</v>
      </c>
      <c r="E68" s="26">
        <f t="shared" si="4"/>
        <v>98.231862016622301</v>
      </c>
      <c r="F68" s="26">
        <f t="shared" si="5"/>
        <v>98.231862016622301</v>
      </c>
      <c r="G68" s="2">
        <f t="shared" si="6"/>
        <v>0</v>
      </c>
      <c r="H68" s="26">
        <f t="shared" si="7"/>
        <v>60.149219858941365</v>
      </c>
      <c r="I68" s="26">
        <f t="shared" si="8"/>
        <v>30.074609929470682</v>
      </c>
      <c r="J68" s="26">
        <f t="shared" si="9"/>
        <v>24.557965504155575</v>
      </c>
      <c r="K68" s="26">
        <f t="shared" si="10"/>
        <v>24.557965504155575</v>
      </c>
      <c r="L68" s="2">
        <f t="shared" si="11"/>
        <v>0</v>
      </c>
    </row>
    <row r="69" spans="1:12" ht="15" customHeight="1" x14ac:dyDescent="0.15">
      <c r="A69" s="2">
        <f>A68+1</f>
        <v>50</v>
      </c>
      <c r="B69" s="38">
        <f t="shared" si="1"/>
        <v>628.21048204142471</v>
      </c>
      <c r="C69" s="2">
        <f t="shared" si="2"/>
        <v>243.96523574388945</v>
      </c>
      <c r="D69" s="27">
        <f t="shared" si="3"/>
        <v>292.75828289266735</v>
      </c>
      <c r="E69" s="26">
        <f t="shared" si="4"/>
        <v>99.607108084855014</v>
      </c>
      <c r="F69" s="26">
        <f t="shared" si="5"/>
        <v>99.607108084855014</v>
      </c>
      <c r="G69" s="2">
        <f t="shared" si="6"/>
        <v>0</v>
      </c>
      <c r="H69" s="26">
        <f t="shared" si="7"/>
        <v>60.991308936578569</v>
      </c>
      <c r="I69" s="26">
        <f t="shared" si="8"/>
        <v>30.495654468289285</v>
      </c>
      <c r="J69" s="26">
        <f t="shared" si="9"/>
        <v>24.901777021213753</v>
      </c>
      <c r="K69" s="26">
        <f t="shared" si="10"/>
        <v>24.901777021213753</v>
      </c>
      <c r="L69" s="2">
        <f t="shared" si="11"/>
        <v>0</v>
      </c>
    </row>
    <row r="70" spans="1:12" ht="15" customHeight="1" x14ac:dyDescent="0.15">
      <c r="B70" s="26"/>
      <c r="D70" s="27"/>
      <c r="E70" s="26"/>
      <c r="F70" s="26"/>
      <c r="H70" s="26"/>
      <c r="I70" s="26"/>
      <c r="J70" s="26"/>
      <c r="K70" s="26"/>
    </row>
  </sheetData>
  <mergeCells count="5">
    <mergeCell ref="E17:G17"/>
    <mergeCell ref="J17:L17"/>
    <mergeCell ref="D3:F3"/>
    <mergeCell ref="C16:G16"/>
    <mergeCell ref="H16:L16"/>
  </mergeCells>
  <printOptions headings="1" gridLines="1" gridLinesSet="0"/>
  <pageMargins left="0.75" right="0.75" top="1" bottom="1" header="0.5" footer="0.5"/>
  <pageSetup orientation="landscape" horizontalDpi="4294967292" verticalDpi="300"/>
  <headerFooter alignWithMargins="0">
    <oddHeader>&amp;CEdge-Effects Model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Edge Effects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Authorized Customer</dc:creator>
  <cp:lastModifiedBy>Microsoft Office User</cp:lastModifiedBy>
  <dcterms:created xsi:type="dcterms:W3CDTF">1998-11-03T19:57:17Z</dcterms:created>
  <dcterms:modified xsi:type="dcterms:W3CDTF">2020-06-26T15:00:12Z</dcterms:modified>
</cp:coreProperties>
</file>