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FBE22789-B6B4-0042-A47E-5B87F14A7AEF}" xr6:coauthVersionLast="45" xr6:coauthVersionMax="45" xr10:uidLastSave="{00000000-0000-0000-0000-000000000000}"/>
  <bookViews>
    <workbookView xWindow="120" yWindow="460" windowWidth="10000" windowHeight="5380"/>
  </bookViews>
  <sheets>
    <sheet name="Habitat Selection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D10" i="1" s="1"/>
  <c r="F10" i="1" s="1"/>
  <c r="C10" i="1"/>
  <c r="E10" i="1"/>
  <c r="H10" i="1"/>
  <c r="J10" i="1" s="1"/>
  <c r="L10" i="1" s="1"/>
  <c r="I10" i="1"/>
  <c r="K10" i="1"/>
  <c r="N10" i="1"/>
  <c r="Q10" i="1" s="1"/>
  <c r="R10" i="1" s="1"/>
  <c r="B11" i="1"/>
  <c r="C11" i="1"/>
  <c r="D11" i="1" s="1"/>
  <c r="F11" i="1" s="1"/>
  <c r="E11" i="1"/>
  <c r="H11" i="1"/>
  <c r="J11" i="1" s="1"/>
  <c r="L11" i="1" s="1"/>
  <c r="I11" i="1"/>
  <c r="K11" i="1"/>
  <c r="B12" i="1"/>
  <c r="C12" i="1"/>
  <c r="D12" i="1"/>
  <c r="F12" i="1" s="1"/>
  <c r="E12" i="1"/>
  <c r="H12" i="1"/>
  <c r="J12" i="1" s="1"/>
  <c r="L12" i="1" s="1"/>
  <c r="I12" i="1"/>
  <c r="K12" i="1"/>
  <c r="B13" i="1"/>
  <c r="D13" i="1" s="1"/>
  <c r="F13" i="1" s="1"/>
  <c r="C13" i="1"/>
  <c r="E13" i="1"/>
  <c r="H13" i="1"/>
  <c r="I13" i="1"/>
  <c r="J13" i="1"/>
  <c r="L13" i="1" s="1"/>
  <c r="K13" i="1"/>
  <c r="B14" i="1"/>
  <c r="D14" i="1" s="1"/>
  <c r="F14" i="1" s="1"/>
  <c r="C14" i="1"/>
  <c r="E14" i="1"/>
  <c r="H14" i="1"/>
  <c r="I14" i="1"/>
  <c r="J14" i="1" s="1"/>
  <c r="L14" i="1" s="1"/>
  <c r="K14" i="1"/>
  <c r="B15" i="1"/>
  <c r="D15" i="1" s="1"/>
  <c r="F15" i="1" s="1"/>
  <c r="C15" i="1"/>
  <c r="E15" i="1"/>
  <c r="H15" i="1"/>
  <c r="J15" i="1" s="1"/>
  <c r="L15" i="1" s="1"/>
  <c r="I15" i="1"/>
  <c r="K15" i="1"/>
  <c r="B16" i="1"/>
  <c r="C16" i="1"/>
  <c r="D16" i="1"/>
  <c r="F16" i="1" s="1"/>
  <c r="E16" i="1"/>
  <c r="H16" i="1"/>
  <c r="J16" i="1" s="1"/>
  <c r="L16" i="1" s="1"/>
  <c r="I16" i="1"/>
  <c r="K16" i="1"/>
  <c r="B17" i="1"/>
  <c r="C17" i="1"/>
  <c r="D17" i="1" s="1"/>
  <c r="F17" i="1" s="1"/>
  <c r="E17" i="1"/>
  <c r="H17" i="1"/>
  <c r="I17" i="1"/>
  <c r="J17" i="1"/>
  <c r="L17" i="1" s="1"/>
  <c r="K17" i="1"/>
  <c r="B18" i="1"/>
  <c r="D18" i="1" s="1"/>
  <c r="F18" i="1" s="1"/>
  <c r="C18" i="1"/>
  <c r="E18" i="1"/>
  <c r="H18" i="1"/>
  <c r="I18" i="1"/>
  <c r="J18" i="1" s="1"/>
  <c r="L18" i="1" s="1"/>
  <c r="K18" i="1"/>
  <c r="B19" i="1"/>
  <c r="D19" i="1" s="1"/>
  <c r="F19" i="1" s="1"/>
  <c r="C19" i="1"/>
  <c r="E19" i="1"/>
  <c r="H19" i="1"/>
  <c r="J19" i="1" s="1"/>
  <c r="L19" i="1" s="1"/>
  <c r="I19" i="1"/>
  <c r="K19" i="1"/>
  <c r="B20" i="1"/>
  <c r="C20" i="1"/>
  <c r="D20" i="1"/>
  <c r="F20" i="1" s="1"/>
  <c r="E20" i="1"/>
  <c r="H20" i="1"/>
  <c r="J20" i="1" s="1"/>
  <c r="L20" i="1" s="1"/>
  <c r="I20" i="1"/>
  <c r="K20" i="1"/>
  <c r="O10" i="1" l="1"/>
  <c r="P10" i="1" s="1"/>
  <c r="N11" i="1" s="1"/>
  <c r="Q11" i="1" l="1"/>
  <c r="R11" i="1" s="1"/>
  <c r="O11" i="1"/>
  <c r="P11" i="1" s="1"/>
  <c r="N12" i="1" s="1"/>
  <c r="O12" i="1" s="1"/>
  <c r="P12" i="1" s="1"/>
  <c r="Q12" i="1" l="1"/>
  <c r="R12" i="1" s="1"/>
  <c r="N13" i="1" s="1"/>
  <c r="O13" i="1" l="1"/>
  <c r="P13" i="1" s="1"/>
  <c r="Q13" i="1"/>
  <c r="R13" i="1" s="1"/>
  <c r="N14" i="1" l="1"/>
  <c r="O14" i="1" l="1"/>
  <c r="P14" i="1" s="1"/>
  <c r="Q14" i="1"/>
  <c r="R14" i="1" s="1"/>
  <c r="N15" i="1" l="1"/>
  <c r="O15" i="1" l="1"/>
  <c r="P15" i="1" s="1"/>
  <c r="Q15" i="1"/>
  <c r="R15" i="1" s="1"/>
  <c r="N16" i="1" l="1"/>
  <c r="O16" i="1" l="1"/>
  <c r="P16" i="1" s="1"/>
  <c r="N17" i="1" s="1"/>
  <c r="Q16" i="1"/>
  <c r="R16" i="1" s="1"/>
  <c r="O17" i="1" l="1"/>
  <c r="P17" i="1" s="1"/>
  <c r="Q17" i="1"/>
  <c r="R17" i="1" s="1"/>
  <c r="N18" i="1" l="1"/>
  <c r="O18" i="1" l="1"/>
  <c r="P18" i="1" s="1"/>
  <c r="N19" i="1" s="1"/>
  <c r="Q18" i="1"/>
  <c r="R18" i="1" s="1"/>
  <c r="O19" i="1" l="1"/>
  <c r="P19" i="1" s="1"/>
  <c r="Q19" i="1"/>
  <c r="R19" i="1" s="1"/>
</calcChain>
</file>

<file path=xl/sharedStrings.xml><?xml version="1.0" encoding="utf-8"?>
<sst xmlns="http://schemas.openxmlformats.org/spreadsheetml/2006/main" count="33" uniqueCount="22">
  <si>
    <t>Density</t>
  </si>
  <si>
    <t>Habitat 1</t>
  </si>
  <si>
    <t>Habitat 2</t>
  </si>
  <si>
    <t>HABITAT 1</t>
  </si>
  <si>
    <t>HABITAT 2</t>
  </si>
  <si>
    <t>Si</t>
  </si>
  <si>
    <t>Ti</t>
  </si>
  <si>
    <t xml:space="preserve"> ===&gt;</t>
  </si>
  <si>
    <t>Individual</t>
  </si>
  <si>
    <t xml:space="preserve">Habitat </t>
  </si>
  <si>
    <t>Suitability</t>
  </si>
  <si>
    <t>HABITAT SELECTION SIMULATION - 10 INDIVIDUALS</t>
  </si>
  <si>
    <t>Habitat Selection</t>
  </si>
  <si>
    <r>
      <t>t</t>
    </r>
    <r>
      <rPr>
        <b/>
        <sz val="10"/>
        <rFont val="Arial"/>
        <family val="2"/>
      </rPr>
      <t xml:space="preserve"> = Resistance to settling</t>
    </r>
  </si>
  <si>
    <r>
      <t>f</t>
    </r>
    <r>
      <rPr>
        <b/>
        <sz val="10"/>
        <rFont val="Arial"/>
        <family val="2"/>
      </rPr>
      <t xml:space="preserve"> * </t>
    </r>
    <r>
      <rPr>
        <b/>
        <i/>
        <sz val="10"/>
        <rFont val="Arial"/>
        <family val="2"/>
      </rPr>
      <t>d</t>
    </r>
  </si>
  <si>
    <r>
      <t>t</t>
    </r>
    <r>
      <rPr>
        <b/>
        <sz val="10"/>
        <rFont val="Arial"/>
        <family val="2"/>
      </rPr>
      <t xml:space="preserve"> * </t>
    </r>
    <r>
      <rPr>
        <b/>
        <i/>
        <sz val="10"/>
        <rFont val="Arial"/>
        <family val="2"/>
      </rPr>
      <t>d</t>
    </r>
  </si>
  <si>
    <t>choice</t>
  </si>
  <si>
    <t>Running total</t>
  </si>
  <si>
    <t>Bi</t>
  </si>
  <si>
    <r>
      <t>B</t>
    </r>
    <r>
      <rPr>
        <b/>
        <i/>
        <sz val="10"/>
        <rFont val="Arial"/>
        <family val="2"/>
      </rPr>
      <t>i</t>
    </r>
  </si>
  <si>
    <r>
      <t>f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 xml:space="preserve"> = Lowering effect</t>
    </r>
  </si>
  <si>
    <r>
      <t>B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 xml:space="preserve"> = Basic suitability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</si>
</sst>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61174438052441"/>
          <c:y val="0.16895565766835907"/>
          <c:w val="0.7799472253231724"/>
          <c:h val="0.6210262011593739"/>
        </c:manualLayout>
      </c:layout>
      <c:lineChart>
        <c:grouping val="standard"/>
        <c:varyColors val="0"/>
        <c:ser>
          <c:idx val="1"/>
          <c:order val="0"/>
          <c:tx>
            <c:v>Basic Suitability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'Habitat Selection'!$A$10:$A$20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'Habitat Selection'!$B$10:$B$20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9-9C4B-BD5E-83150C370DA9}"/>
            </c:ext>
          </c:extLst>
        </c:ser>
        <c:ser>
          <c:idx val="2"/>
          <c:order val="1"/>
          <c:tx>
            <c:v>Suitability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'Habitat Selection'!$A$10:$A$20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'Habitat Selection'!$D$10:$D$20</c:f>
              <c:numCache>
                <c:formatCode>General</c:formatCode>
                <c:ptCount val="11"/>
                <c:pt idx="0">
                  <c:v>100</c:v>
                </c:pt>
                <c:pt idx="1">
                  <c:v>99.1</c:v>
                </c:pt>
                <c:pt idx="2">
                  <c:v>98.2</c:v>
                </c:pt>
                <c:pt idx="3">
                  <c:v>97.3</c:v>
                </c:pt>
                <c:pt idx="4">
                  <c:v>96.4</c:v>
                </c:pt>
                <c:pt idx="5">
                  <c:v>95.5</c:v>
                </c:pt>
                <c:pt idx="6">
                  <c:v>94.6</c:v>
                </c:pt>
                <c:pt idx="7">
                  <c:v>93.7</c:v>
                </c:pt>
                <c:pt idx="8">
                  <c:v>92.8</c:v>
                </c:pt>
                <c:pt idx="9">
                  <c:v>91.9</c:v>
                </c:pt>
                <c:pt idx="1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9-9C4B-BD5E-83150C370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513744"/>
        <c:axId val="1"/>
      </c:lineChart>
      <c:catAx>
        <c:axId val="154051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Density</a:t>
                </a:r>
              </a:p>
            </c:rich>
          </c:tx>
          <c:layout>
            <c:manualLayout>
              <c:xMode val="edge"/>
              <c:yMode val="edge"/>
              <c:x val="0.50966848387454833"/>
              <c:y val="0.87674287222499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Suitability</a:t>
                </a:r>
              </a:p>
            </c:rich>
          </c:tx>
          <c:layout>
            <c:manualLayout>
              <c:xMode val="edge"/>
              <c:yMode val="edge"/>
              <c:x val="5.0194623411887337E-2"/>
              <c:y val="0.39270774485078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513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958436583781155"/>
          <c:y val="3.1964583883203071E-2"/>
          <c:w val="0.5521408575307607"/>
          <c:h val="6.8495536892578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807473693346"/>
          <c:y val="0.16895565766835907"/>
          <c:w val="0.78574038304389338"/>
          <c:h val="0.6210262011593739"/>
        </c:manualLayout>
      </c:layout>
      <c:lineChart>
        <c:grouping val="standard"/>
        <c:varyColors val="0"/>
        <c:ser>
          <c:idx val="0"/>
          <c:order val="0"/>
          <c:tx>
            <c:v>Habitat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'Habitat Selection'!$A$10:$A$20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'Habitat Selection'!$D$10:$D$20</c:f>
              <c:numCache>
                <c:formatCode>General</c:formatCode>
                <c:ptCount val="11"/>
                <c:pt idx="0">
                  <c:v>100</c:v>
                </c:pt>
                <c:pt idx="1">
                  <c:v>99.1</c:v>
                </c:pt>
                <c:pt idx="2">
                  <c:v>98.2</c:v>
                </c:pt>
                <c:pt idx="3">
                  <c:v>97.3</c:v>
                </c:pt>
                <c:pt idx="4">
                  <c:v>96.4</c:v>
                </c:pt>
                <c:pt idx="5">
                  <c:v>95.5</c:v>
                </c:pt>
                <c:pt idx="6">
                  <c:v>94.6</c:v>
                </c:pt>
                <c:pt idx="7">
                  <c:v>93.7</c:v>
                </c:pt>
                <c:pt idx="8">
                  <c:v>92.8</c:v>
                </c:pt>
                <c:pt idx="9">
                  <c:v>91.9</c:v>
                </c:pt>
                <c:pt idx="1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6-A243-A4BF-8CE2955A5065}"/>
            </c:ext>
          </c:extLst>
        </c:ser>
        <c:ser>
          <c:idx val="1"/>
          <c:order val="1"/>
          <c:tx>
            <c:v>Habitat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'Habitat Selection'!$A$10:$A$20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'Habitat Selection'!$J$10:$J$20</c:f>
              <c:numCache>
                <c:formatCode>General</c:formatCode>
                <c:ptCount val="11"/>
                <c:pt idx="0">
                  <c:v>95</c:v>
                </c:pt>
                <c:pt idx="1">
                  <c:v>94.1</c:v>
                </c:pt>
                <c:pt idx="2">
                  <c:v>93.2</c:v>
                </c:pt>
                <c:pt idx="3">
                  <c:v>92.3</c:v>
                </c:pt>
                <c:pt idx="4">
                  <c:v>91.4</c:v>
                </c:pt>
                <c:pt idx="5">
                  <c:v>90.5</c:v>
                </c:pt>
                <c:pt idx="6">
                  <c:v>89.6</c:v>
                </c:pt>
                <c:pt idx="7">
                  <c:v>88.7</c:v>
                </c:pt>
                <c:pt idx="8">
                  <c:v>87.8</c:v>
                </c:pt>
                <c:pt idx="9">
                  <c:v>86.9</c:v>
                </c:pt>
                <c:pt idx="10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6-A243-A4BF-8CE2955A5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504400"/>
        <c:axId val="1"/>
      </c:lineChart>
      <c:catAx>
        <c:axId val="154050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Density</a:t>
                </a:r>
              </a:p>
            </c:rich>
          </c:tx>
          <c:layout>
            <c:manualLayout>
              <c:xMode val="edge"/>
              <c:yMode val="edge"/>
              <c:x val="0.50753565411926127"/>
              <c:y val="0.87674287222499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Suitability</a:t>
                </a:r>
              </a:p>
            </c:rich>
          </c:tx>
          <c:layout>
            <c:manualLayout>
              <c:xMode val="edge"/>
              <c:yMode val="edge"/>
              <c:x val="4.8873803730002933E-2"/>
              <c:y val="0.39270774485078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504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587614947386691"/>
          <c:y val="3.1964583883203071E-2"/>
          <c:w val="0.43610471020618002"/>
          <c:h val="6.8495536892578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716060389491"/>
          <c:y val="0.16895565766835907"/>
          <c:w val="0.8286992271376562"/>
          <c:h val="0.6210262011593739"/>
        </c:manualLayout>
      </c:layout>
      <c:lineChart>
        <c:grouping val="standard"/>
        <c:varyColors val="0"/>
        <c:ser>
          <c:idx val="0"/>
          <c:order val="0"/>
          <c:tx>
            <c:v>Habitat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'Habitat Selection'!$M$10:$M$19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'Habitat Selection'!$O$10:$O$19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14-3D46-9FBB-4C36DF6C37FA}"/>
            </c:ext>
          </c:extLst>
        </c:ser>
        <c:ser>
          <c:idx val="1"/>
          <c:order val="1"/>
          <c:tx>
            <c:v>Habitat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'Habitat Selection'!$M$10:$M$19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'Habitat Selection'!$Q$10:$Q$19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4-3D46-9FBB-4C36DF6C3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190336"/>
        <c:axId val="1"/>
      </c:lineChart>
      <c:catAx>
        <c:axId val="154119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Individual</a:t>
                </a:r>
              </a:p>
            </c:rich>
          </c:tx>
          <c:layout>
            <c:manualLayout>
              <c:xMode val="edge"/>
              <c:yMode val="edge"/>
              <c:x val="0.47903710598252702"/>
              <c:y val="0.876742872224998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habitat</a:t>
                </a:r>
              </a:p>
            </c:rich>
          </c:tx>
          <c:layout>
            <c:manualLayout>
              <c:xMode val="edge"/>
              <c:yMode val="edge"/>
              <c:x val="4.5456075750166795E-2"/>
              <c:y val="0.32421220795820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1190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266887873202662"/>
          <c:y val="3.1964583883203071E-2"/>
          <c:w val="0.40560806053994991"/>
          <c:h val="6.84955368925780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07067209832066"/>
          <c:y val="0.17209829970713583"/>
          <c:w val="0.79425104047022921"/>
          <c:h val="0.61397231246870076"/>
        </c:manualLayout>
      </c:layout>
      <c:lineChart>
        <c:grouping val="standard"/>
        <c:varyColors val="0"/>
        <c:ser>
          <c:idx val="0"/>
          <c:order val="0"/>
          <c:tx>
            <c:v>Si - Suitability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'Habitat Selection'!$A$10:$A$20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'Habitat Selection'!$D$10:$D$20</c:f>
              <c:numCache>
                <c:formatCode>General</c:formatCode>
                <c:ptCount val="11"/>
                <c:pt idx="0">
                  <c:v>100</c:v>
                </c:pt>
                <c:pt idx="1">
                  <c:v>99.1</c:v>
                </c:pt>
                <c:pt idx="2">
                  <c:v>98.2</c:v>
                </c:pt>
                <c:pt idx="3">
                  <c:v>97.3</c:v>
                </c:pt>
                <c:pt idx="4">
                  <c:v>96.4</c:v>
                </c:pt>
                <c:pt idx="5">
                  <c:v>95.5</c:v>
                </c:pt>
                <c:pt idx="6">
                  <c:v>94.6</c:v>
                </c:pt>
                <c:pt idx="7">
                  <c:v>93.7</c:v>
                </c:pt>
                <c:pt idx="8">
                  <c:v>92.8</c:v>
                </c:pt>
                <c:pt idx="9">
                  <c:v>91.9</c:v>
                </c:pt>
                <c:pt idx="10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E-A84E-A300-D9A7176E3CE8}"/>
            </c:ext>
          </c:extLst>
        </c:ser>
        <c:ser>
          <c:idx val="1"/>
          <c:order val="1"/>
          <c:tx>
            <c:v>Ti - Apparent Suitability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'Habitat Selection'!$A$10:$A$20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'Habitat Selection'!$F$10:$F$20</c:f>
              <c:numCache>
                <c:formatCode>General</c:formatCode>
                <c:ptCount val="11"/>
                <c:pt idx="0">
                  <c:v>100</c:v>
                </c:pt>
                <c:pt idx="1">
                  <c:v>89.19</c:v>
                </c:pt>
                <c:pt idx="2">
                  <c:v>78.56</c:v>
                </c:pt>
                <c:pt idx="3">
                  <c:v>68.11</c:v>
                </c:pt>
                <c:pt idx="4">
                  <c:v>57.84</c:v>
                </c:pt>
                <c:pt idx="5">
                  <c:v>47.75</c:v>
                </c:pt>
                <c:pt idx="6">
                  <c:v>37.839999999999989</c:v>
                </c:pt>
                <c:pt idx="7">
                  <c:v>28.109999999999996</c:v>
                </c:pt>
                <c:pt idx="8">
                  <c:v>18.559999999999995</c:v>
                </c:pt>
                <c:pt idx="9">
                  <c:v>9.1899999999999977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E-A84E-A300-D9A7176E3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840384"/>
        <c:axId val="1"/>
      </c:lineChart>
      <c:catAx>
        <c:axId val="154084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Density</a:t>
                </a:r>
              </a:p>
            </c:rich>
          </c:tx>
          <c:layout>
            <c:manualLayout>
              <c:xMode val="edge"/>
              <c:yMode val="edge"/>
              <c:x val="0.50904271230137421"/>
              <c:y val="0.87444541472814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Suitability</a:t>
                </a:r>
              </a:p>
            </c:rich>
          </c:tx>
          <c:layout>
            <c:manualLayout>
              <c:xMode val="edge"/>
              <c:yMode val="edge"/>
              <c:x val="4.6933016027786267E-2"/>
              <c:y val="0.390709653389173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840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466508013893136"/>
          <c:y val="3.2559137782431101E-2"/>
          <c:w val="0.65706222438900774"/>
          <c:h val="6.9769580962352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20</xdr:row>
      <xdr:rowOff>101600</xdr:rowOff>
    </xdr:from>
    <xdr:to>
      <xdr:col>6</xdr:col>
      <xdr:colOff>12700</xdr:colOff>
      <xdr:row>35</xdr:row>
      <xdr:rowOff>25400</xdr:rowOff>
    </xdr:to>
    <xdr:graphicFrame macro="">
      <xdr:nvGraphicFramePr>
        <xdr:cNvPr id="1039" name="Chart 15">
          <a:extLst>
            <a:ext uri="{FF2B5EF4-FFF2-40B4-BE49-F238E27FC236}">
              <a16:creationId xmlns:a16="http://schemas.microsoft.com/office/drawing/2014/main" id="{63EE6FA3-61F8-4243-B6B0-CD0B4E7D9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139700</xdr:colOff>
      <xdr:row>20</xdr:row>
      <xdr:rowOff>139700</xdr:rowOff>
    </xdr:from>
    <xdr:to>
      <xdr:col>12</xdr:col>
      <xdr:colOff>266700</xdr:colOff>
      <xdr:row>35</xdr:row>
      <xdr:rowOff>63500</xdr:rowOff>
    </xdr:to>
    <xdr:graphicFrame macro="">
      <xdr:nvGraphicFramePr>
        <xdr:cNvPr id="1040" name="Chart 16">
          <a:extLst>
            <a:ext uri="{FF2B5EF4-FFF2-40B4-BE49-F238E27FC236}">
              <a16:creationId xmlns:a16="http://schemas.microsoft.com/office/drawing/2014/main" id="{BB2C1CB1-4A6C-0F4A-BB54-61CB9104D7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571500</xdr:colOff>
      <xdr:row>20</xdr:row>
      <xdr:rowOff>139700</xdr:rowOff>
    </xdr:from>
    <xdr:to>
      <xdr:col>16</xdr:col>
      <xdr:colOff>876300</xdr:colOff>
      <xdr:row>35</xdr:row>
      <xdr:rowOff>63500</xdr:rowOff>
    </xdr:to>
    <xdr:graphicFrame macro="">
      <xdr:nvGraphicFramePr>
        <xdr:cNvPr id="1047" name="Chart 23">
          <a:extLst>
            <a:ext uri="{FF2B5EF4-FFF2-40B4-BE49-F238E27FC236}">
              <a16:creationId xmlns:a16="http://schemas.microsoft.com/office/drawing/2014/main" id="{5D6DC77D-027B-8945-BAC2-8D25DDA7A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</xdr:colOff>
      <xdr:row>36</xdr:row>
      <xdr:rowOff>139700</xdr:rowOff>
    </xdr:from>
    <xdr:to>
      <xdr:col>9</xdr:col>
      <xdr:colOff>127000</xdr:colOff>
      <xdr:row>51</xdr:row>
      <xdr:rowOff>12700</xdr:rowOff>
    </xdr:to>
    <xdr:graphicFrame macro="">
      <xdr:nvGraphicFramePr>
        <xdr:cNvPr id="1048" name="Chart 24">
          <a:extLst>
            <a:ext uri="{FF2B5EF4-FFF2-40B4-BE49-F238E27FC236}">
              <a16:creationId xmlns:a16="http://schemas.microsoft.com/office/drawing/2014/main" id="{E3B4FB86-EE38-FE4D-81BB-51005674C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32" workbookViewId="0">
      <selection activeCell="J5" sqref="J5"/>
    </sheetView>
  </sheetViews>
  <sheetFormatPr baseColWidth="10" defaultColWidth="9.1640625" defaultRowHeight="15" customHeight="1" x14ac:dyDescent="0.15"/>
  <cols>
    <col min="1" max="1" width="8.1640625" style="2" customWidth="1"/>
    <col min="2" max="5" width="6.6640625" style="2" customWidth="1"/>
    <col min="6" max="6" width="9" style="2" customWidth="1"/>
    <col min="7" max="7" width="9.33203125" style="2" customWidth="1"/>
    <col min="8" max="12" width="6.6640625" style="2" customWidth="1"/>
    <col min="13" max="13" width="9.83203125" style="2" customWidth="1"/>
    <col min="14" max="14" width="9.1640625" style="2"/>
    <col min="15" max="15" width="13.5" style="2" customWidth="1"/>
    <col min="16" max="16" width="11.1640625" style="2" customWidth="1"/>
    <col min="17" max="17" width="13.5" style="2" customWidth="1"/>
    <col min="18" max="18" width="11.83203125" style="2" customWidth="1"/>
    <col min="19" max="16384" width="9.1640625" style="2"/>
  </cols>
  <sheetData>
    <row r="1" spans="1:20" ht="15" customHeight="1" x14ac:dyDescent="0.15">
      <c r="A1" s="1" t="s">
        <v>12</v>
      </c>
    </row>
    <row r="2" spans="1:20" ht="15" customHeight="1" x14ac:dyDescent="0.15">
      <c r="A2" s="1"/>
    </row>
    <row r="3" spans="1:20" ht="15" customHeight="1" x14ac:dyDescent="0.15">
      <c r="A3" s="3"/>
      <c r="F3" s="3" t="s">
        <v>1</v>
      </c>
      <c r="G3" s="3" t="s">
        <v>2</v>
      </c>
    </row>
    <row r="4" spans="1:20" ht="15" customHeight="1" x14ac:dyDescent="0.15">
      <c r="A4" s="11" t="s">
        <v>21</v>
      </c>
      <c r="E4" s="3" t="s">
        <v>7</v>
      </c>
      <c r="F4" s="15">
        <v>100</v>
      </c>
      <c r="G4" s="17">
        <v>95</v>
      </c>
      <c r="M4" s="4"/>
      <c r="N4" s="4"/>
      <c r="O4" s="4"/>
      <c r="P4" s="4"/>
    </row>
    <row r="5" spans="1:20" ht="15" customHeight="1" x14ac:dyDescent="0.15">
      <c r="A5" s="11" t="s">
        <v>20</v>
      </c>
      <c r="E5" s="3" t="s">
        <v>7</v>
      </c>
      <c r="F5" s="15">
        <v>0.9</v>
      </c>
      <c r="G5" s="17">
        <v>0.9</v>
      </c>
      <c r="M5" s="5"/>
      <c r="N5" s="5"/>
      <c r="O5" s="5"/>
      <c r="P5" s="5"/>
    </row>
    <row r="6" spans="1:20" ht="15" customHeight="1" x14ac:dyDescent="0.15">
      <c r="A6" s="11" t="s">
        <v>13</v>
      </c>
      <c r="E6" s="3" t="s">
        <v>7</v>
      </c>
      <c r="F6" s="15">
        <v>0.1</v>
      </c>
      <c r="G6" s="17">
        <v>0.1</v>
      </c>
      <c r="M6" s="23" t="s">
        <v>11</v>
      </c>
      <c r="N6" s="23"/>
      <c r="O6" s="23"/>
      <c r="P6" s="23"/>
      <c r="Q6" s="23"/>
      <c r="R6" s="23"/>
    </row>
    <row r="7" spans="1:20" ht="15" customHeight="1" x14ac:dyDescent="0.15">
      <c r="Q7" s="5"/>
      <c r="R7" s="5"/>
      <c r="S7" s="24"/>
      <c r="T7" s="24"/>
    </row>
    <row r="8" spans="1:20" ht="15" customHeight="1" x14ac:dyDescent="0.15">
      <c r="A8" s="25" t="s">
        <v>3</v>
      </c>
      <c r="B8" s="25"/>
      <c r="C8" s="25"/>
      <c r="D8" s="25"/>
      <c r="E8" s="25"/>
      <c r="F8" s="25"/>
      <c r="G8" s="26" t="s">
        <v>4</v>
      </c>
      <c r="H8" s="26"/>
      <c r="I8" s="26"/>
      <c r="J8" s="26"/>
      <c r="K8" s="26"/>
      <c r="L8" s="26"/>
      <c r="M8" s="6"/>
      <c r="N8" s="7" t="s">
        <v>9</v>
      </c>
      <c r="O8" s="27" t="s">
        <v>1</v>
      </c>
      <c r="P8" s="27"/>
      <c r="Q8" s="28" t="s">
        <v>2</v>
      </c>
      <c r="R8" s="28"/>
    </row>
    <row r="9" spans="1:20" ht="15" customHeight="1" x14ac:dyDescent="0.15">
      <c r="A9" s="12" t="s">
        <v>0</v>
      </c>
      <c r="B9" s="13" t="s">
        <v>18</v>
      </c>
      <c r="C9" s="13" t="s">
        <v>14</v>
      </c>
      <c r="D9" s="13" t="s">
        <v>5</v>
      </c>
      <c r="E9" s="13" t="s">
        <v>15</v>
      </c>
      <c r="F9" s="13" t="s">
        <v>6</v>
      </c>
      <c r="G9" s="19" t="s">
        <v>0</v>
      </c>
      <c r="H9" s="20" t="s">
        <v>19</v>
      </c>
      <c r="I9" s="20" t="s">
        <v>14</v>
      </c>
      <c r="J9" s="20" t="s">
        <v>5</v>
      </c>
      <c r="K9" s="20" t="s">
        <v>15</v>
      </c>
      <c r="L9" s="20" t="s">
        <v>6</v>
      </c>
      <c r="M9" s="8" t="s">
        <v>8</v>
      </c>
      <c r="N9" s="8" t="s">
        <v>16</v>
      </c>
      <c r="O9" s="22" t="s">
        <v>17</v>
      </c>
      <c r="P9" s="22" t="s">
        <v>10</v>
      </c>
      <c r="Q9" s="18" t="s">
        <v>17</v>
      </c>
      <c r="R9" s="18" t="s">
        <v>10</v>
      </c>
      <c r="S9" s="9"/>
      <c r="T9" s="9"/>
    </row>
    <row r="10" spans="1:20" ht="15" customHeight="1" x14ac:dyDescent="0.15">
      <c r="A10" s="14">
        <v>0</v>
      </c>
      <c r="B10" s="14">
        <f>$F$4</f>
        <v>100</v>
      </c>
      <c r="C10" s="14">
        <f>A10*$F$5</f>
        <v>0</v>
      </c>
      <c r="D10" s="14">
        <f>B10-C10</f>
        <v>100</v>
      </c>
      <c r="E10" s="14">
        <f t="shared" ref="E10:E20" si="0">$F$6*A10</f>
        <v>0</v>
      </c>
      <c r="F10" s="14">
        <f>D10*(1-E10)</f>
        <v>100</v>
      </c>
      <c r="G10" s="21">
        <v>0</v>
      </c>
      <c r="H10" s="21">
        <f t="shared" ref="H10:H20" si="1">$G$4</f>
        <v>95</v>
      </c>
      <c r="I10" s="21">
        <f t="shared" ref="I10:I20" si="2">G10*$G$5</f>
        <v>0</v>
      </c>
      <c r="J10" s="21">
        <f>H10-I10</f>
        <v>95</v>
      </c>
      <c r="K10" s="17">
        <f t="shared" ref="K10:K20" si="3">$G$6*G10</f>
        <v>0</v>
      </c>
      <c r="L10" s="17">
        <f>J10*(1-K10)</f>
        <v>95</v>
      </c>
      <c r="M10" s="6">
        <v>1</v>
      </c>
      <c r="N10" s="6">
        <f>IF(F4&gt;G4,1,2)</f>
        <v>1</v>
      </c>
      <c r="O10" s="6">
        <f>IF(N10=1,1,0)</f>
        <v>1</v>
      </c>
      <c r="P10" s="6">
        <f>VLOOKUP(O10,$A$10:$D$20,4)</f>
        <v>99.1</v>
      </c>
      <c r="Q10" s="6">
        <f>IF(N10=1,0,1)</f>
        <v>0</v>
      </c>
      <c r="R10" s="6">
        <f>VLOOKUP(Q10,$G$10:J20,4)</f>
        <v>95</v>
      </c>
      <c r="S10" s="6"/>
      <c r="T10" s="6"/>
    </row>
    <row r="11" spans="1:20" ht="15" customHeight="1" x14ac:dyDescent="0.15">
      <c r="A11" s="14">
        <v>1</v>
      </c>
      <c r="B11" s="14">
        <f t="shared" ref="B11:B20" si="4">$F$4</f>
        <v>100</v>
      </c>
      <c r="C11" s="14">
        <f t="shared" ref="C11:C20" si="5">A11*$F$5</f>
        <v>0.9</v>
      </c>
      <c r="D11" s="14">
        <f t="shared" ref="D11:D20" si="6">B11-C11</f>
        <v>99.1</v>
      </c>
      <c r="E11" s="14">
        <f t="shared" si="0"/>
        <v>0.1</v>
      </c>
      <c r="F11" s="14">
        <f t="shared" ref="F11:F20" si="7">D11*(1-E11)</f>
        <v>89.19</v>
      </c>
      <c r="G11" s="21">
        <v>1</v>
      </c>
      <c r="H11" s="21">
        <f t="shared" si="1"/>
        <v>95</v>
      </c>
      <c r="I11" s="21">
        <f t="shared" si="2"/>
        <v>0.9</v>
      </c>
      <c r="J11" s="21">
        <f t="shared" ref="J11:J20" si="8">H11-I11</f>
        <v>94.1</v>
      </c>
      <c r="K11" s="17">
        <f t="shared" si="3"/>
        <v>0.1</v>
      </c>
      <c r="L11" s="17">
        <f t="shared" ref="L11:L20" si="9">J11*(1-K11)</f>
        <v>84.69</v>
      </c>
      <c r="M11" s="6">
        <v>2</v>
      </c>
      <c r="N11" s="6">
        <f>IF(P10&gt;=R10,1,2)</f>
        <v>1</v>
      </c>
      <c r="O11" s="6">
        <f>COUNTIF($N$10:N11,1)</f>
        <v>2</v>
      </c>
      <c r="P11" s="6">
        <f t="shared" ref="P11:P19" si="10">VLOOKUP(O11,$A$10:$D$20,4)</f>
        <v>98.2</v>
      </c>
      <c r="Q11" s="6">
        <f>COUNTIF($N$10:N11,2)</f>
        <v>0</v>
      </c>
      <c r="R11" s="6">
        <f>VLOOKUP(Q11,$G$10:J21,4)</f>
        <v>95</v>
      </c>
      <c r="S11" s="6"/>
      <c r="T11" s="6"/>
    </row>
    <row r="12" spans="1:20" ht="15" customHeight="1" x14ac:dyDescent="0.15">
      <c r="A12" s="14">
        <v>2</v>
      </c>
      <c r="B12" s="14">
        <f t="shared" si="4"/>
        <v>100</v>
      </c>
      <c r="C12" s="14">
        <f t="shared" si="5"/>
        <v>1.8</v>
      </c>
      <c r="D12" s="14">
        <f t="shared" si="6"/>
        <v>98.2</v>
      </c>
      <c r="E12" s="14">
        <f t="shared" si="0"/>
        <v>0.2</v>
      </c>
      <c r="F12" s="14">
        <f t="shared" si="7"/>
        <v>78.56</v>
      </c>
      <c r="G12" s="21">
        <v>2</v>
      </c>
      <c r="H12" s="21">
        <f t="shared" si="1"/>
        <v>95</v>
      </c>
      <c r="I12" s="21">
        <f t="shared" si="2"/>
        <v>1.8</v>
      </c>
      <c r="J12" s="21">
        <f t="shared" si="8"/>
        <v>93.2</v>
      </c>
      <c r="K12" s="17">
        <f t="shared" si="3"/>
        <v>0.2</v>
      </c>
      <c r="L12" s="17">
        <f t="shared" si="9"/>
        <v>74.56</v>
      </c>
      <c r="M12" s="6">
        <v>3</v>
      </c>
      <c r="N12" s="6">
        <f t="shared" ref="N12:N19" si="11">IF(P11&gt;=R11,1,2)</f>
        <v>1</v>
      </c>
      <c r="O12" s="6">
        <f>COUNTIF($N$10:N12,1)</f>
        <v>3</v>
      </c>
      <c r="P12" s="6">
        <f t="shared" si="10"/>
        <v>97.3</v>
      </c>
      <c r="Q12" s="6">
        <f>COUNTIF($N$10:N12,2)</f>
        <v>0</v>
      </c>
      <c r="R12" s="6">
        <f>VLOOKUP(Q12,$G$10:J22,4)</f>
        <v>95</v>
      </c>
      <c r="S12" s="6"/>
      <c r="T12" s="6"/>
    </row>
    <row r="13" spans="1:20" ht="15" customHeight="1" x14ac:dyDescent="0.15">
      <c r="A13" s="14">
        <v>3</v>
      </c>
      <c r="B13" s="14">
        <f t="shared" si="4"/>
        <v>100</v>
      </c>
      <c r="C13" s="14">
        <f t="shared" si="5"/>
        <v>2.7</v>
      </c>
      <c r="D13" s="14">
        <f t="shared" si="6"/>
        <v>97.3</v>
      </c>
      <c r="E13" s="14">
        <f t="shared" si="0"/>
        <v>0.30000000000000004</v>
      </c>
      <c r="F13" s="14">
        <f t="shared" si="7"/>
        <v>68.11</v>
      </c>
      <c r="G13" s="21">
        <v>3</v>
      </c>
      <c r="H13" s="21">
        <f t="shared" si="1"/>
        <v>95</v>
      </c>
      <c r="I13" s="21">
        <f t="shared" si="2"/>
        <v>2.7</v>
      </c>
      <c r="J13" s="21">
        <f t="shared" si="8"/>
        <v>92.3</v>
      </c>
      <c r="K13" s="17">
        <f t="shared" si="3"/>
        <v>0.30000000000000004</v>
      </c>
      <c r="L13" s="17">
        <f t="shared" si="9"/>
        <v>64.61</v>
      </c>
      <c r="M13" s="6">
        <v>4</v>
      </c>
      <c r="N13" s="6">
        <f t="shared" si="11"/>
        <v>1</v>
      </c>
      <c r="O13" s="6">
        <f>COUNTIF($N$10:N13,1)</f>
        <v>4</v>
      </c>
      <c r="P13" s="6">
        <f t="shared" si="10"/>
        <v>96.4</v>
      </c>
      <c r="Q13" s="6">
        <f>COUNTIF($N$10:N13,2)</f>
        <v>0</v>
      </c>
      <c r="R13" s="6">
        <f>VLOOKUP(Q13,$G$10:J23,4)</f>
        <v>95</v>
      </c>
      <c r="S13" s="6"/>
      <c r="T13" s="6"/>
    </row>
    <row r="14" spans="1:20" ht="15" customHeight="1" x14ac:dyDescent="0.15">
      <c r="A14" s="14">
        <v>4</v>
      </c>
      <c r="B14" s="14">
        <f t="shared" si="4"/>
        <v>100</v>
      </c>
      <c r="C14" s="14">
        <f t="shared" si="5"/>
        <v>3.6</v>
      </c>
      <c r="D14" s="14">
        <f t="shared" si="6"/>
        <v>96.4</v>
      </c>
      <c r="E14" s="14">
        <f t="shared" si="0"/>
        <v>0.4</v>
      </c>
      <c r="F14" s="14">
        <f t="shared" si="7"/>
        <v>57.84</v>
      </c>
      <c r="G14" s="21">
        <v>4</v>
      </c>
      <c r="H14" s="21">
        <f t="shared" si="1"/>
        <v>95</v>
      </c>
      <c r="I14" s="21">
        <f t="shared" si="2"/>
        <v>3.6</v>
      </c>
      <c r="J14" s="21">
        <f t="shared" si="8"/>
        <v>91.4</v>
      </c>
      <c r="K14" s="17">
        <f t="shared" si="3"/>
        <v>0.4</v>
      </c>
      <c r="L14" s="17">
        <f t="shared" si="9"/>
        <v>54.84</v>
      </c>
      <c r="M14" s="6">
        <v>5</v>
      </c>
      <c r="N14" s="6">
        <f t="shared" si="11"/>
        <v>1</v>
      </c>
      <c r="O14" s="6">
        <f>COUNTIF($N$10:N14,1)</f>
        <v>5</v>
      </c>
      <c r="P14" s="6">
        <f t="shared" si="10"/>
        <v>95.5</v>
      </c>
      <c r="Q14" s="6">
        <f>COUNTIF($N$10:N14,2)</f>
        <v>0</v>
      </c>
      <c r="R14" s="6">
        <f>VLOOKUP(Q14,$G$10:J24,4)</f>
        <v>95</v>
      </c>
      <c r="S14" s="6"/>
      <c r="T14" s="6"/>
    </row>
    <row r="15" spans="1:20" ht="15" customHeight="1" x14ac:dyDescent="0.15">
      <c r="A15" s="14">
        <v>5</v>
      </c>
      <c r="B15" s="14">
        <f t="shared" si="4"/>
        <v>100</v>
      </c>
      <c r="C15" s="14">
        <f t="shared" si="5"/>
        <v>4.5</v>
      </c>
      <c r="D15" s="14">
        <f t="shared" si="6"/>
        <v>95.5</v>
      </c>
      <c r="E15" s="14">
        <f t="shared" si="0"/>
        <v>0.5</v>
      </c>
      <c r="F15" s="14">
        <f t="shared" si="7"/>
        <v>47.75</v>
      </c>
      <c r="G15" s="21">
        <v>5</v>
      </c>
      <c r="H15" s="21">
        <f t="shared" si="1"/>
        <v>95</v>
      </c>
      <c r="I15" s="21">
        <f t="shared" si="2"/>
        <v>4.5</v>
      </c>
      <c r="J15" s="21">
        <f t="shared" si="8"/>
        <v>90.5</v>
      </c>
      <c r="K15" s="17">
        <f t="shared" si="3"/>
        <v>0.5</v>
      </c>
      <c r="L15" s="17">
        <f t="shared" si="9"/>
        <v>45.25</v>
      </c>
      <c r="M15" s="6">
        <v>6</v>
      </c>
      <c r="N15" s="6">
        <f t="shared" si="11"/>
        <v>1</v>
      </c>
      <c r="O15" s="6">
        <f>COUNTIF($N$10:N15,1)</f>
        <v>6</v>
      </c>
      <c r="P15" s="6">
        <f t="shared" si="10"/>
        <v>94.6</v>
      </c>
      <c r="Q15" s="6">
        <f>COUNTIF($N$10:N15,2)</f>
        <v>0</v>
      </c>
      <c r="R15" s="6">
        <f>VLOOKUP(Q15,$G$10:J25,4)</f>
        <v>95</v>
      </c>
      <c r="S15" s="6"/>
      <c r="T15" s="6"/>
    </row>
    <row r="16" spans="1:20" ht="15" customHeight="1" x14ac:dyDescent="0.15">
      <c r="A16" s="14">
        <v>6</v>
      </c>
      <c r="B16" s="14">
        <f t="shared" si="4"/>
        <v>100</v>
      </c>
      <c r="C16" s="14">
        <f t="shared" si="5"/>
        <v>5.4</v>
      </c>
      <c r="D16" s="14">
        <f t="shared" si="6"/>
        <v>94.6</v>
      </c>
      <c r="E16" s="14">
        <f t="shared" si="0"/>
        <v>0.60000000000000009</v>
      </c>
      <c r="F16" s="14">
        <f t="shared" si="7"/>
        <v>37.839999999999989</v>
      </c>
      <c r="G16" s="21">
        <v>6</v>
      </c>
      <c r="H16" s="21">
        <f t="shared" si="1"/>
        <v>95</v>
      </c>
      <c r="I16" s="21">
        <f t="shared" si="2"/>
        <v>5.4</v>
      </c>
      <c r="J16" s="21">
        <f t="shared" si="8"/>
        <v>89.6</v>
      </c>
      <c r="K16" s="17">
        <f t="shared" si="3"/>
        <v>0.60000000000000009</v>
      </c>
      <c r="L16" s="17">
        <f t="shared" si="9"/>
        <v>35.839999999999989</v>
      </c>
      <c r="M16" s="6">
        <v>7</v>
      </c>
      <c r="N16" s="6">
        <f t="shared" si="11"/>
        <v>2</v>
      </c>
      <c r="O16" s="6">
        <f>COUNTIF($N$10:N16,1)</f>
        <v>6</v>
      </c>
      <c r="P16" s="6">
        <f t="shared" si="10"/>
        <v>94.6</v>
      </c>
      <c r="Q16" s="6">
        <f>COUNTIF($N$10:N16,2)</f>
        <v>1</v>
      </c>
      <c r="R16" s="6">
        <f>VLOOKUP(Q16,$G$10:J26,4)</f>
        <v>94.1</v>
      </c>
      <c r="S16" s="6"/>
      <c r="T16" s="6"/>
    </row>
    <row r="17" spans="1:20" ht="15" customHeight="1" x14ac:dyDescent="0.15">
      <c r="A17" s="14">
        <v>7</v>
      </c>
      <c r="B17" s="14">
        <f t="shared" si="4"/>
        <v>100</v>
      </c>
      <c r="C17" s="14">
        <f t="shared" si="5"/>
        <v>6.3</v>
      </c>
      <c r="D17" s="14">
        <f t="shared" si="6"/>
        <v>93.7</v>
      </c>
      <c r="E17" s="14">
        <f t="shared" si="0"/>
        <v>0.70000000000000007</v>
      </c>
      <c r="F17" s="14">
        <f t="shared" si="7"/>
        <v>28.109999999999996</v>
      </c>
      <c r="G17" s="21">
        <v>7</v>
      </c>
      <c r="H17" s="21">
        <f t="shared" si="1"/>
        <v>95</v>
      </c>
      <c r="I17" s="21">
        <f t="shared" si="2"/>
        <v>6.3</v>
      </c>
      <c r="J17" s="21">
        <f t="shared" si="8"/>
        <v>88.7</v>
      </c>
      <c r="K17" s="17">
        <f t="shared" si="3"/>
        <v>0.70000000000000007</v>
      </c>
      <c r="L17" s="17">
        <f t="shared" si="9"/>
        <v>26.609999999999996</v>
      </c>
      <c r="M17" s="6">
        <v>8</v>
      </c>
      <c r="N17" s="6">
        <f t="shared" si="11"/>
        <v>1</v>
      </c>
      <c r="O17" s="6">
        <f>COUNTIF($N$10:N17,1)</f>
        <v>7</v>
      </c>
      <c r="P17" s="6">
        <f t="shared" si="10"/>
        <v>93.7</v>
      </c>
      <c r="Q17" s="6">
        <f>COUNTIF($N$10:N17,2)</f>
        <v>1</v>
      </c>
      <c r="R17" s="6">
        <f>VLOOKUP(Q17,$G$10:J27,4)</f>
        <v>94.1</v>
      </c>
      <c r="S17" s="6"/>
      <c r="T17" s="6"/>
    </row>
    <row r="18" spans="1:20" ht="15" customHeight="1" x14ac:dyDescent="0.15">
      <c r="A18" s="14">
        <v>8</v>
      </c>
      <c r="B18" s="14">
        <f t="shared" si="4"/>
        <v>100</v>
      </c>
      <c r="C18" s="14">
        <f t="shared" si="5"/>
        <v>7.2</v>
      </c>
      <c r="D18" s="14">
        <f t="shared" si="6"/>
        <v>92.8</v>
      </c>
      <c r="E18" s="14">
        <f t="shared" si="0"/>
        <v>0.8</v>
      </c>
      <c r="F18" s="14">
        <f t="shared" si="7"/>
        <v>18.559999999999995</v>
      </c>
      <c r="G18" s="21">
        <v>8</v>
      </c>
      <c r="H18" s="21">
        <f t="shared" si="1"/>
        <v>95</v>
      </c>
      <c r="I18" s="21">
        <f t="shared" si="2"/>
        <v>7.2</v>
      </c>
      <c r="J18" s="21">
        <f t="shared" si="8"/>
        <v>87.8</v>
      </c>
      <c r="K18" s="17">
        <f t="shared" si="3"/>
        <v>0.8</v>
      </c>
      <c r="L18" s="17">
        <f t="shared" si="9"/>
        <v>17.559999999999995</v>
      </c>
      <c r="M18" s="6">
        <v>9</v>
      </c>
      <c r="N18" s="6">
        <f t="shared" si="11"/>
        <v>2</v>
      </c>
      <c r="O18" s="6">
        <f>COUNTIF($N$10:N18,1)</f>
        <v>7</v>
      </c>
      <c r="P18" s="6">
        <f t="shared" si="10"/>
        <v>93.7</v>
      </c>
      <c r="Q18" s="6">
        <f>COUNTIF($N$10:N18,2)</f>
        <v>2</v>
      </c>
      <c r="R18" s="6">
        <f>VLOOKUP(Q18,$G$10:J28,4)</f>
        <v>93.2</v>
      </c>
      <c r="S18" s="6"/>
      <c r="T18" s="6"/>
    </row>
    <row r="19" spans="1:20" ht="15" customHeight="1" x14ac:dyDescent="0.15">
      <c r="A19" s="14">
        <v>9</v>
      </c>
      <c r="B19" s="14">
        <f t="shared" si="4"/>
        <v>100</v>
      </c>
      <c r="C19" s="14">
        <f t="shared" si="5"/>
        <v>8.1</v>
      </c>
      <c r="D19" s="14">
        <f t="shared" si="6"/>
        <v>91.9</v>
      </c>
      <c r="E19" s="14">
        <f t="shared" si="0"/>
        <v>0.9</v>
      </c>
      <c r="F19" s="14">
        <f t="shared" si="7"/>
        <v>9.1899999999999977</v>
      </c>
      <c r="G19" s="21">
        <v>9</v>
      </c>
      <c r="H19" s="21">
        <f t="shared" si="1"/>
        <v>95</v>
      </c>
      <c r="I19" s="21">
        <f t="shared" si="2"/>
        <v>8.1</v>
      </c>
      <c r="J19" s="21">
        <f t="shared" si="8"/>
        <v>86.9</v>
      </c>
      <c r="K19" s="17">
        <f t="shared" si="3"/>
        <v>0.9</v>
      </c>
      <c r="L19" s="17">
        <f t="shared" si="9"/>
        <v>8.69</v>
      </c>
      <c r="M19" s="6">
        <v>10</v>
      </c>
      <c r="N19" s="6">
        <f t="shared" si="11"/>
        <v>1</v>
      </c>
      <c r="O19" s="6">
        <f>COUNTIF($N$10:N19,1)</f>
        <v>8</v>
      </c>
      <c r="P19" s="6">
        <f t="shared" si="10"/>
        <v>92.8</v>
      </c>
      <c r="Q19" s="6">
        <f>COUNTIF($N$10:N19,2)</f>
        <v>2</v>
      </c>
      <c r="R19" s="6">
        <f>VLOOKUP(Q19,$G$10:J29,4)</f>
        <v>93.2</v>
      </c>
      <c r="S19" s="6"/>
      <c r="T19" s="6"/>
    </row>
    <row r="20" spans="1:20" ht="15" customHeight="1" x14ac:dyDescent="0.15">
      <c r="A20" s="14">
        <v>10</v>
      </c>
      <c r="B20" s="14">
        <f t="shared" si="4"/>
        <v>100</v>
      </c>
      <c r="C20" s="14">
        <f t="shared" si="5"/>
        <v>9</v>
      </c>
      <c r="D20" s="14">
        <f t="shared" si="6"/>
        <v>91</v>
      </c>
      <c r="E20" s="14">
        <f t="shared" si="0"/>
        <v>1</v>
      </c>
      <c r="F20" s="14">
        <f t="shared" si="7"/>
        <v>0</v>
      </c>
      <c r="G20" s="21">
        <v>10</v>
      </c>
      <c r="H20" s="21">
        <f t="shared" si="1"/>
        <v>95</v>
      </c>
      <c r="I20" s="21">
        <f t="shared" si="2"/>
        <v>9</v>
      </c>
      <c r="J20" s="21">
        <f t="shared" si="8"/>
        <v>86</v>
      </c>
      <c r="K20" s="17">
        <f t="shared" si="3"/>
        <v>1</v>
      </c>
      <c r="L20" s="17">
        <f t="shared" si="9"/>
        <v>0</v>
      </c>
      <c r="O20" s="10"/>
      <c r="P20" s="10"/>
      <c r="Q20" s="10"/>
    </row>
    <row r="21" spans="1:20" ht="15" customHeight="1" x14ac:dyDescent="0.15">
      <c r="B21" s="16"/>
    </row>
    <row r="40" spans="1:6" ht="15" customHeight="1" x14ac:dyDescent="0.15">
      <c r="A40" s="1"/>
    </row>
    <row r="42" spans="1:6" ht="15" customHeight="1" x14ac:dyDescent="0.15">
      <c r="A42" s="3"/>
      <c r="B42" s="3"/>
      <c r="D42" s="3"/>
      <c r="E42" s="3"/>
      <c r="F42" s="3"/>
    </row>
    <row r="43" spans="1:6" ht="15" customHeight="1" x14ac:dyDescent="0.15">
      <c r="A43" s="7"/>
      <c r="B43" s="7"/>
      <c r="C43" s="7"/>
      <c r="D43" s="7"/>
      <c r="E43" s="7"/>
      <c r="F43" s="7"/>
    </row>
    <row r="44" spans="1:6" ht="15" customHeight="1" x14ac:dyDescent="0.15">
      <c r="A44" s="6"/>
      <c r="B44" s="6"/>
      <c r="C44" s="6"/>
      <c r="D44" s="6"/>
      <c r="E44" s="6"/>
      <c r="F44" s="6"/>
    </row>
    <row r="45" spans="1:6" ht="15" customHeight="1" x14ac:dyDescent="0.15">
      <c r="A45" s="6"/>
      <c r="B45" s="6"/>
      <c r="C45" s="6"/>
      <c r="D45" s="6"/>
      <c r="E45" s="6"/>
      <c r="F45" s="6"/>
    </row>
    <row r="46" spans="1:6" ht="15" customHeight="1" x14ac:dyDescent="0.15">
      <c r="A46" s="6"/>
      <c r="B46" s="6"/>
      <c r="C46" s="6"/>
      <c r="D46" s="6"/>
      <c r="E46" s="6"/>
      <c r="F46" s="6"/>
    </row>
    <row r="47" spans="1:6" ht="15" customHeight="1" x14ac:dyDescent="0.15">
      <c r="A47" s="6"/>
      <c r="B47" s="6"/>
      <c r="C47" s="6"/>
      <c r="D47" s="6"/>
      <c r="E47" s="6"/>
      <c r="F47" s="6"/>
    </row>
    <row r="48" spans="1:6" ht="15" customHeight="1" x14ac:dyDescent="0.15">
      <c r="A48" s="6"/>
      <c r="B48" s="6"/>
      <c r="C48" s="6"/>
      <c r="D48" s="6"/>
      <c r="E48" s="6"/>
      <c r="F48" s="6"/>
    </row>
    <row r="49" spans="1:6" ht="15" customHeight="1" x14ac:dyDescent="0.15">
      <c r="A49" s="6"/>
      <c r="B49" s="6"/>
      <c r="C49" s="6"/>
      <c r="D49" s="6"/>
      <c r="E49" s="6"/>
      <c r="F49" s="6"/>
    </row>
    <row r="50" spans="1:6" ht="15" customHeight="1" x14ac:dyDescent="0.15">
      <c r="A50" s="6"/>
      <c r="B50" s="6"/>
      <c r="C50" s="6"/>
      <c r="D50" s="6"/>
      <c r="E50" s="6"/>
      <c r="F50" s="6"/>
    </row>
    <row r="51" spans="1:6" ht="15" customHeight="1" x14ac:dyDescent="0.15">
      <c r="A51" s="6"/>
      <c r="B51" s="6"/>
      <c r="C51" s="6"/>
      <c r="D51" s="6"/>
      <c r="E51" s="6"/>
      <c r="F51" s="6"/>
    </row>
    <row r="52" spans="1:6" ht="15" customHeight="1" x14ac:dyDescent="0.15">
      <c r="A52" s="6"/>
      <c r="B52" s="6"/>
      <c r="C52" s="6"/>
      <c r="D52" s="6"/>
      <c r="E52" s="6"/>
      <c r="F52" s="6"/>
    </row>
    <row r="53" spans="1:6" ht="15" customHeight="1" x14ac:dyDescent="0.15">
      <c r="A53" s="6"/>
      <c r="B53" s="6"/>
      <c r="C53" s="6"/>
      <c r="D53" s="6"/>
      <c r="E53" s="6"/>
      <c r="F53" s="6"/>
    </row>
    <row r="54" spans="1:6" ht="15" customHeight="1" x14ac:dyDescent="0.15">
      <c r="A54" s="6"/>
      <c r="B54" s="6"/>
      <c r="C54" s="6"/>
      <c r="D54" s="6"/>
      <c r="E54" s="6"/>
      <c r="F54" s="6"/>
    </row>
  </sheetData>
  <mergeCells count="6">
    <mergeCell ref="M6:R6"/>
    <mergeCell ref="S7:T7"/>
    <mergeCell ref="A8:F8"/>
    <mergeCell ref="G8:L8"/>
    <mergeCell ref="O8:P8"/>
    <mergeCell ref="Q8:R8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Habitat 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Microsoft Office User</cp:lastModifiedBy>
  <dcterms:created xsi:type="dcterms:W3CDTF">1999-11-28T21:01:22Z</dcterms:created>
  <dcterms:modified xsi:type="dcterms:W3CDTF">2020-06-01T16:59:14Z</dcterms:modified>
</cp:coreProperties>
</file>