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E6057BD8-0522-F54A-8BBE-F75ED3278D2A}" xr6:coauthVersionLast="45" xr6:coauthVersionMax="45" xr10:uidLastSave="{00000000-0000-0000-0000-000000000000}"/>
  <bookViews>
    <workbookView xWindow="40" yWindow="460" windowWidth="10000" windowHeight="53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6" i="1" s="1"/>
  <c r="G7" i="1" s="1"/>
  <c r="G8" i="1" s="1"/>
  <c r="G9" i="1" s="1"/>
  <c r="G10" i="1" s="1"/>
  <c r="G11" i="1" s="1"/>
  <c r="G12" i="1" s="1"/>
  <c r="G13" i="1" s="1"/>
  <c r="G14" i="1" s="1"/>
  <c r="E7" i="1"/>
  <c r="E8" i="1" s="1"/>
  <c r="E10" i="1"/>
  <c r="E11" i="1" s="1"/>
  <c r="E12" i="1"/>
  <c r="E19" i="1"/>
  <c r="A22" i="1"/>
  <c r="B22" i="1"/>
  <c r="C22" i="1"/>
  <c r="D22" i="1"/>
  <c r="A23" i="1"/>
  <c r="B23" i="1"/>
  <c r="C23" i="1"/>
  <c r="D23" i="1"/>
  <c r="E23" i="1"/>
  <c r="A24" i="1"/>
  <c r="B24" i="1"/>
  <c r="C24" i="1"/>
  <c r="D24" i="1"/>
  <c r="E24" i="1"/>
  <c r="A25" i="1"/>
  <c r="B25" i="1"/>
  <c r="C25" i="1"/>
  <c r="D25" i="1"/>
  <c r="E25" i="1"/>
  <c r="A26" i="1"/>
  <c r="B26" i="1"/>
  <c r="C26" i="1"/>
  <c r="D26" i="1"/>
  <c r="E26" i="1"/>
  <c r="J30" i="1"/>
  <c r="L30" i="1" s="1"/>
  <c r="J31" i="1"/>
  <c r="L31" i="1" s="1"/>
  <c r="K31" i="1"/>
  <c r="J32" i="1"/>
  <c r="K32" i="1"/>
  <c r="L32" i="1"/>
  <c r="J33" i="1"/>
  <c r="K33" i="1"/>
  <c r="L33" i="1"/>
  <c r="J34" i="1"/>
  <c r="L34" i="1" s="1"/>
  <c r="E35" i="1"/>
  <c r="H4" i="1" s="1"/>
  <c r="J35" i="1"/>
  <c r="L35" i="1" s="1"/>
  <c r="J36" i="1"/>
  <c r="L36" i="1" s="1"/>
  <c r="K36" i="1"/>
  <c r="J37" i="1"/>
  <c r="K37" i="1"/>
  <c r="L37" i="1"/>
  <c r="A38" i="1"/>
  <c r="B38" i="1"/>
  <c r="C38" i="1"/>
  <c r="D38" i="1"/>
  <c r="E38" i="1"/>
  <c r="J38" i="1"/>
  <c r="K38" i="1"/>
  <c r="L38" i="1"/>
  <c r="A39" i="1"/>
  <c r="B39" i="1"/>
  <c r="C39" i="1"/>
  <c r="D39" i="1"/>
  <c r="E39" i="1"/>
  <c r="J39" i="1"/>
  <c r="K39" i="1"/>
  <c r="L39" i="1"/>
  <c r="A40" i="1"/>
  <c r="B40" i="1"/>
  <c r="C40" i="1"/>
  <c r="D40" i="1"/>
  <c r="E40" i="1"/>
  <c r="J40" i="1"/>
  <c r="K40" i="1"/>
  <c r="L40" i="1"/>
  <c r="A41" i="1"/>
  <c r="B41" i="1"/>
  <c r="C41" i="1"/>
  <c r="D41" i="1"/>
  <c r="E41" i="1"/>
  <c r="J41" i="1"/>
  <c r="K41" i="1"/>
  <c r="L41" i="1"/>
  <c r="A42" i="1"/>
  <c r="B42" i="1"/>
  <c r="C42" i="1"/>
  <c r="D42" i="1"/>
  <c r="E42" i="1"/>
  <c r="J42" i="1"/>
  <c r="K42" i="1"/>
  <c r="L42" i="1"/>
  <c r="J43" i="1"/>
  <c r="K43" i="1"/>
  <c r="L43" i="1"/>
  <c r="J44" i="1"/>
  <c r="K44" i="1" s="1"/>
  <c r="L44" i="1"/>
  <c r="J45" i="1"/>
  <c r="L45" i="1" s="1"/>
  <c r="J46" i="1"/>
  <c r="L46" i="1" s="1"/>
  <c r="K46" i="1"/>
  <c r="J47" i="1"/>
  <c r="K47" i="1"/>
  <c r="L47" i="1"/>
  <c r="J48" i="1"/>
  <c r="K48" i="1" s="1"/>
  <c r="L48" i="1"/>
  <c r="J49" i="1"/>
  <c r="L49" i="1" s="1"/>
  <c r="J50" i="1"/>
  <c r="L50" i="1" s="1"/>
  <c r="K50" i="1"/>
  <c r="J51" i="1"/>
  <c r="K51" i="1"/>
  <c r="L51" i="1"/>
  <c r="J52" i="1"/>
  <c r="K52" i="1" s="1"/>
  <c r="L52" i="1"/>
  <c r="J53" i="1"/>
  <c r="L53" i="1" s="1"/>
  <c r="J54" i="1"/>
  <c r="L54" i="1" s="1"/>
  <c r="K54" i="1"/>
  <c r="E27" i="1" l="1"/>
  <c r="E43" i="1"/>
  <c r="K53" i="1"/>
  <c r="K49" i="1"/>
  <c r="K45" i="1"/>
  <c r="K35" i="1"/>
  <c r="K34" i="1"/>
  <c r="K30" i="1"/>
</calcChain>
</file>

<file path=xl/sharedStrings.xml><?xml version="1.0" encoding="utf-8"?>
<sst xmlns="http://schemas.openxmlformats.org/spreadsheetml/2006/main" count="36" uniqueCount="33">
  <si>
    <t>Introduction to Metapopulation Dynamics</t>
  </si>
  <si>
    <t xml:space="preserve">f = </t>
  </si>
  <si>
    <t xml:space="preserve">Year </t>
  </si>
  <si>
    <t xml:space="preserve">Fraction </t>
  </si>
  <si>
    <t>Pe</t>
  </si>
  <si>
    <t>number of patches</t>
  </si>
  <si>
    <t>fraction of patches</t>
  </si>
  <si>
    <t>Colonization Rate</t>
  </si>
  <si>
    <t>Extinction Rate</t>
  </si>
  <si>
    <t>Model parameters:</t>
  </si>
  <si>
    <t>occupied</t>
  </si>
  <si>
    <t>Landscape occupancy, year 1</t>
  </si>
  <si>
    <t>Initial patch occupancy, year 0</t>
  </si>
  <si>
    <t>Number of patches</t>
  </si>
  <si>
    <r>
      <t>x</t>
    </r>
    <r>
      <rPr>
        <b/>
        <sz val="10"/>
        <rFont val="Arial"/>
        <family val="2"/>
      </rPr>
      <t xml:space="preserve"> = number of patches in system</t>
    </r>
  </si>
  <si>
    <r>
      <t>n</t>
    </r>
    <r>
      <rPr>
        <b/>
        <sz val="10"/>
        <rFont val="Arial"/>
        <family val="2"/>
      </rPr>
      <t xml:space="preserve"> = number of years under consideration</t>
    </r>
  </si>
  <si>
    <r>
      <t>p</t>
    </r>
    <r>
      <rPr>
        <b/>
        <i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= probability of local extinction</t>
    </r>
  </si>
  <si>
    <r>
      <t xml:space="preserve">1 - 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= probability of local persistence</t>
    </r>
  </si>
  <si>
    <r>
      <t>p</t>
    </r>
    <r>
      <rPr>
        <b/>
        <i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 = probability of continued local persistence</t>
    </r>
  </si>
  <si>
    <r>
      <t>p</t>
    </r>
    <r>
      <rPr>
        <b/>
        <i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 probability of local colonization</t>
    </r>
  </si>
  <si>
    <r>
      <t>P</t>
    </r>
    <r>
      <rPr>
        <b/>
        <i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= probability of regional extinction</t>
    </r>
  </si>
  <si>
    <r>
      <t xml:space="preserve">1 - 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= probability of regional persistence</t>
    </r>
  </si>
  <si>
    <r>
      <t>f</t>
    </r>
    <r>
      <rPr>
        <b/>
        <sz val="10"/>
        <rFont val="Arial"/>
        <family val="2"/>
      </rPr>
      <t xml:space="preserve">  = equilibrium number of patches occupied</t>
    </r>
  </si>
  <si>
    <r>
      <t>P</t>
    </r>
    <r>
      <rPr>
        <b/>
        <i/>
        <vertAlign val="subscript"/>
        <sz val="10"/>
        <rFont val="Arial"/>
        <family val="2"/>
      </rPr>
      <t>i</t>
    </r>
  </si>
  <si>
    <r>
      <t>P</t>
    </r>
    <r>
      <rPr>
        <b/>
        <i/>
        <vertAlign val="subscript"/>
        <sz val="10"/>
        <rFont val="Arial"/>
        <family val="2"/>
      </rPr>
      <t>e</t>
    </r>
  </si>
  <si>
    <r>
      <t>p</t>
    </r>
    <r>
      <rPr>
        <i/>
        <vertAlign val="subscript"/>
        <sz val="10"/>
        <rFont val="Arial"/>
        <family val="2"/>
      </rPr>
      <t>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 0</t>
    </r>
  </si>
  <si>
    <r>
      <t xml:space="preserve"> p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0.2</t>
    </r>
  </si>
  <si>
    <r>
      <t>p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0.4</t>
    </r>
  </si>
  <si>
    <r>
      <t>p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0.6</t>
    </r>
  </si>
  <si>
    <r>
      <t>p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0.8</t>
    </r>
  </si>
  <si>
    <r>
      <t>p</t>
    </r>
    <r>
      <rPr>
        <i/>
        <vertAlign val="subscript"/>
        <sz val="10"/>
        <rFont val="Arial"/>
        <family val="2"/>
      </rPr>
      <t>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= 1</t>
    </r>
  </si>
  <si>
    <r>
      <t xml:space="preserve">Landscape occupancy, year </t>
    </r>
    <r>
      <rPr>
        <b/>
        <i/>
        <sz val="10"/>
        <rFont val="Arial"/>
        <family val="2"/>
      </rPr>
      <t>t</t>
    </r>
  </si>
  <si>
    <r>
      <t xml:space="preserve">Landscape occupancy, year </t>
    </r>
    <r>
      <rPr>
        <b/>
        <i/>
        <sz val="10"/>
        <rFont val="Arial"/>
        <family val="2"/>
      </rPr>
      <t>t</t>
    </r>
    <r>
      <rPr>
        <b/>
        <sz val="10"/>
        <rFont val="Arial"/>
        <family val="2"/>
      </rPr>
      <t xml:space="preserve"> + 1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</si>
</sst>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Times New Roman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vertAlign val="sub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 indent="1"/>
    </xf>
    <xf numFmtId="0" fontId="2" fillId="2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indent="1"/>
    </xf>
    <xf numFmtId="0" fontId="2" fillId="0" borderId="9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2" fillId="5" borderId="1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bgColor indexed="41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Fraction of patches occupied over time</a:t>
            </a:r>
          </a:p>
        </c:rich>
      </c:tx>
      <c:layout>
        <c:manualLayout>
          <c:xMode val="edge"/>
          <c:yMode val="edge"/>
          <c:x val="0.18804079717585101"/>
          <c:y val="4.8952553311365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04079717585101"/>
          <c:y val="0.27273565416332313"/>
          <c:w val="0.7436158797408654"/>
          <c:h val="0.4056068702941728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Sheet1!$G$4:$G$14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Sheet1!$H$4:$H$14</c:f>
              <c:numCache>
                <c:formatCode>General</c:formatCode>
                <c:ptCount val="11"/>
                <c:pt idx="0">
                  <c:v>0.64</c:v>
                </c:pt>
                <c:pt idx="1">
                  <c:v>0.84</c:v>
                </c:pt>
                <c:pt idx="2">
                  <c:v>0.76</c:v>
                </c:pt>
                <c:pt idx="3">
                  <c:v>0.8</c:v>
                </c:pt>
                <c:pt idx="4">
                  <c:v>0.56000000000000005</c:v>
                </c:pt>
                <c:pt idx="5">
                  <c:v>0.76</c:v>
                </c:pt>
                <c:pt idx="6">
                  <c:v>0.76</c:v>
                </c:pt>
                <c:pt idx="7">
                  <c:v>0.76</c:v>
                </c:pt>
                <c:pt idx="8">
                  <c:v>0.8</c:v>
                </c:pt>
                <c:pt idx="9">
                  <c:v>0.8</c:v>
                </c:pt>
                <c:pt idx="10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5B-A448-8BFC-9CCBEFE8D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0193999"/>
        <c:axId val="1"/>
      </c:scatterChart>
      <c:valAx>
        <c:axId val="11701939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138584671485966"/>
              <c:y val="0.81121374058834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occupied</a:t>
                </a:r>
              </a:p>
            </c:rich>
          </c:tx>
          <c:layout>
            <c:manualLayout>
              <c:xMode val="edge"/>
              <c:yMode val="edge"/>
              <c:x val="5.5557508256501437E-2"/>
              <c:y val="0.237769544655204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193999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Effect of number of populations on probability of regional persistence under varying local extinction probabilities</a:t>
            </a:r>
          </a:p>
        </c:rich>
      </c:tx>
      <c:layout>
        <c:manualLayout>
          <c:xMode val="edge"/>
          <c:yMode val="edge"/>
          <c:x val="0.12298136658231754"/>
          <c:y val="4.4026610671140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9993463691438"/>
          <c:y val="0.33334433793863272"/>
          <c:w val="0.57930696363775891"/>
          <c:h val="0.37737094860977288"/>
        </c:manualLayout>
      </c:layout>
      <c:lineChart>
        <c:grouping val="standard"/>
        <c:varyColors val="0"/>
        <c:ser>
          <c:idx val="0"/>
          <c:order val="0"/>
          <c:tx>
            <c:v>1 patch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Sheet1!$J$10:$J$15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Sheet1!$K$10:$K$15</c:f>
              <c:numCache>
                <c:formatCode>General</c:formatCode>
                <c:ptCount val="6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0.4</c:v>
                </c:pt>
                <c:pt idx="4">
                  <c:v>0.2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53-F54B-8794-F1BCD6BFD17D}"/>
            </c:ext>
          </c:extLst>
        </c:ser>
        <c:ser>
          <c:idx val="1"/>
          <c:order val="1"/>
          <c:tx>
            <c:v>2 patches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Sheet1!$J$10:$J$15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Sheet1!$L$10:$L$15</c:f>
              <c:numCache>
                <c:formatCode>General</c:formatCode>
                <c:ptCount val="6"/>
                <c:pt idx="0">
                  <c:v>1</c:v>
                </c:pt>
                <c:pt idx="1">
                  <c:v>0.96</c:v>
                </c:pt>
                <c:pt idx="2">
                  <c:v>0.84</c:v>
                </c:pt>
                <c:pt idx="3">
                  <c:v>0.64</c:v>
                </c:pt>
                <c:pt idx="4">
                  <c:v>0.36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53-F54B-8794-F1BCD6BFD17D}"/>
            </c:ext>
          </c:extLst>
        </c:ser>
        <c:ser>
          <c:idx val="2"/>
          <c:order val="2"/>
          <c:tx>
            <c:v>4 patches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Sheet1!$J$10:$J$15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Sheet1!$M$10:$M$15</c:f>
              <c:numCache>
                <c:formatCode>General</c:formatCode>
                <c:ptCount val="6"/>
                <c:pt idx="0">
                  <c:v>1</c:v>
                </c:pt>
                <c:pt idx="1">
                  <c:v>0.998</c:v>
                </c:pt>
                <c:pt idx="2">
                  <c:v>0.97399999999999998</c:v>
                </c:pt>
                <c:pt idx="3">
                  <c:v>0.87</c:v>
                </c:pt>
                <c:pt idx="4">
                  <c:v>0.59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53-F54B-8794-F1BCD6BFD17D}"/>
            </c:ext>
          </c:extLst>
        </c:ser>
        <c:ser>
          <c:idx val="3"/>
          <c:order val="3"/>
          <c:tx>
            <c:v>8 patches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Sheet1!$J$10:$J$15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Sheet1!$N$10:$N$15</c:f>
              <c:numCache>
                <c:formatCode>General</c:formatCode>
                <c:ptCount val="6"/>
                <c:pt idx="0">
                  <c:v>1</c:v>
                </c:pt>
                <c:pt idx="1">
                  <c:v>0.999</c:v>
                </c:pt>
                <c:pt idx="2">
                  <c:v>0.999</c:v>
                </c:pt>
                <c:pt idx="3">
                  <c:v>0.98299999999999998</c:v>
                </c:pt>
                <c:pt idx="4">
                  <c:v>0.83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53-F54B-8794-F1BCD6BFD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630399"/>
        <c:axId val="1"/>
      </c:lineChart>
      <c:catAx>
        <c:axId val="11696303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 of local extinction</a:t>
                </a:r>
              </a:p>
            </c:rich>
          </c:tx>
          <c:layout>
            <c:manualLayout>
              <c:xMode val="edge"/>
              <c:yMode val="edge"/>
              <c:x val="0.28803530594279636"/>
              <c:y val="0.830216086941500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 of regional persistence (Px)</a:t>
                </a:r>
              </a:p>
            </c:rich>
          </c:tx>
          <c:layout>
            <c:manualLayout>
              <c:xMode val="edge"/>
              <c:yMode val="edge"/>
              <c:x val="4.207257277816126E-2"/>
              <c:y val="0.257870148216678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630399"/>
        <c:crosses val="autoZero"/>
        <c:crossBetween val="between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19712402423269"/>
          <c:y val="0.37108143279960998"/>
          <c:w val="0.19418110512997505"/>
          <c:h val="0.30818627469798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Rescue Effect and Internal Colonization Models</a:t>
            </a:r>
          </a:p>
        </c:rich>
      </c:tx>
      <c:layout>
        <c:manualLayout>
          <c:xMode val="edge"/>
          <c:yMode val="edge"/>
          <c:x val="0.12841940698196974"/>
          <c:y val="3.79759500587000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7802944698587"/>
          <c:y val="0.21519705033263339"/>
          <c:w val="0.48088969423035477"/>
          <c:h val="0.565419700873977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Sheet1!$K$29</c:f>
              <c:strCache>
                <c:ptCount val="1"/>
                <c:pt idx="0">
                  <c:v>Colonization Rate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Sheet1!$J$30:$J$54</c:f>
              <c:numCache>
                <c:formatCode>General</c:formatCode>
                <c:ptCount val="25"/>
                <c:pt idx="0">
                  <c:v>0.04</c:v>
                </c:pt>
                <c:pt idx="1">
                  <c:v>0.08</c:v>
                </c:pt>
                <c:pt idx="2">
                  <c:v>0.12</c:v>
                </c:pt>
                <c:pt idx="3">
                  <c:v>0.16</c:v>
                </c:pt>
                <c:pt idx="4">
                  <c:v>0.2</c:v>
                </c:pt>
                <c:pt idx="5">
                  <c:v>0.24</c:v>
                </c:pt>
                <c:pt idx="6">
                  <c:v>0.28000000000000003</c:v>
                </c:pt>
                <c:pt idx="7">
                  <c:v>0.32</c:v>
                </c:pt>
                <c:pt idx="8">
                  <c:v>0.36</c:v>
                </c:pt>
                <c:pt idx="9">
                  <c:v>0.4</c:v>
                </c:pt>
                <c:pt idx="10">
                  <c:v>0.44</c:v>
                </c:pt>
                <c:pt idx="11">
                  <c:v>0.48</c:v>
                </c:pt>
                <c:pt idx="12">
                  <c:v>0.52</c:v>
                </c:pt>
                <c:pt idx="13">
                  <c:v>0.56000000000000005</c:v>
                </c:pt>
                <c:pt idx="14">
                  <c:v>0.6</c:v>
                </c:pt>
                <c:pt idx="15">
                  <c:v>0.64</c:v>
                </c:pt>
                <c:pt idx="16">
                  <c:v>0.68</c:v>
                </c:pt>
                <c:pt idx="17">
                  <c:v>0.72</c:v>
                </c:pt>
                <c:pt idx="18">
                  <c:v>0.76</c:v>
                </c:pt>
                <c:pt idx="19">
                  <c:v>0.8</c:v>
                </c:pt>
                <c:pt idx="20">
                  <c:v>0.84</c:v>
                </c:pt>
                <c:pt idx="21">
                  <c:v>0.88</c:v>
                </c:pt>
                <c:pt idx="22">
                  <c:v>0.92</c:v>
                </c:pt>
                <c:pt idx="23">
                  <c:v>0.96</c:v>
                </c:pt>
                <c:pt idx="24">
                  <c:v>1</c:v>
                </c:pt>
              </c:numCache>
            </c:numRef>
          </c:xVal>
          <c:yVal>
            <c:numRef>
              <c:f>Sheet1!$K$30:$K$54</c:f>
              <c:numCache>
                <c:formatCode>General</c:formatCode>
                <c:ptCount val="25"/>
                <c:pt idx="0">
                  <c:v>0.04</c:v>
                </c:pt>
                <c:pt idx="1">
                  <c:v>0.08</c:v>
                </c:pt>
                <c:pt idx="2">
                  <c:v>0.12</c:v>
                </c:pt>
                <c:pt idx="3">
                  <c:v>0.16</c:v>
                </c:pt>
                <c:pt idx="4">
                  <c:v>0.2</c:v>
                </c:pt>
                <c:pt idx="5">
                  <c:v>0.24</c:v>
                </c:pt>
                <c:pt idx="6">
                  <c:v>0.28000000000000003</c:v>
                </c:pt>
                <c:pt idx="7">
                  <c:v>0.32</c:v>
                </c:pt>
                <c:pt idx="8">
                  <c:v>0.36</c:v>
                </c:pt>
                <c:pt idx="9">
                  <c:v>0.4</c:v>
                </c:pt>
                <c:pt idx="10">
                  <c:v>0.44</c:v>
                </c:pt>
                <c:pt idx="11">
                  <c:v>0.48</c:v>
                </c:pt>
                <c:pt idx="12">
                  <c:v>0.52</c:v>
                </c:pt>
                <c:pt idx="13">
                  <c:v>0.56000000000000005</c:v>
                </c:pt>
                <c:pt idx="14">
                  <c:v>0.6</c:v>
                </c:pt>
                <c:pt idx="15">
                  <c:v>0.64</c:v>
                </c:pt>
                <c:pt idx="16">
                  <c:v>0.68</c:v>
                </c:pt>
                <c:pt idx="17">
                  <c:v>0.72</c:v>
                </c:pt>
                <c:pt idx="18">
                  <c:v>0.76</c:v>
                </c:pt>
                <c:pt idx="19">
                  <c:v>0.8</c:v>
                </c:pt>
                <c:pt idx="20">
                  <c:v>0.84</c:v>
                </c:pt>
                <c:pt idx="21">
                  <c:v>0.88</c:v>
                </c:pt>
                <c:pt idx="22">
                  <c:v>0.92</c:v>
                </c:pt>
                <c:pt idx="23">
                  <c:v>0.96</c:v>
                </c:pt>
                <c:pt idx="2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0C-E843-B0B5-30F03C767FA2}"/>
            </c:ext>
          </c:extLst>
        </c:ser>
        <c:ser>
          <c:idx val="1"/>
          <c:order val="1"/>
          <c:tx>
            <c:strRef>
              <c:f>Sheet1!$L$29</c:f>
              <c:strCache>
                <c:ptCount val="1"/>
                <c:pt idx="0">
                  <c:v>Extinction Rate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Sheet1!$J$30:$J$54</c:f>
              <c:numCache>
                <c:formatCode>General</c:formatCode>
                <c:ptCount val="25"/>
                <c:pt idx="0">
                  <c:v>0.04</c:v>
                </c:pt>
                <c:pt idx="1">
                  <c:v>0.08</c:v>
                </c:pt>
                <c:pt idx="2">
                  <c:v>0.12</c:v>
                </c:pt>
                <c:pt idx="3">
                  <c:v>0.16</c:v>
                </c:pt>
                <c:pt idx="4">
                  <c:v>0.2</c:v>
                </c:pt>
                <c:pt idx="5">
                  <c:v>0.24</c:v>
                </c:pt>
                <c:pt idx="6">
                  <c:v>0.28000000000000003</c:v>
                </c:pt>
                <c:pt idx="7">
                  <c:v>0.32</c:v>
                </c:pt>
                <c:pt idx="8">
                  <c:v>0.36</c:v>
                </c:pt>
                <c:pt idx="9">
                  <c:v>0.4</c:v>
                </c:pt>
                <c:pt idx="10">
                  <c:v>0.44</c:v>
                </c:pt>
                <c:pt idx="11">
                  <c:v>0.48</c:v>
                </c:pt>
                <c:pt idx="12">
                  <c:v>0.52</c:v>
                </c:pt>
                <c:pt idx="13">
                  <c:v>0.56000000000000005</c:v>
                </c:pt>
                <c:pt idx="14">
                  <c:v>0.6</c:v>
                </c:pt>
                <c:pt idx="15">
                  <c:v>0.64</c:v>
                </c:pt>
                <c:pt idx="16">
                  <c:v>0.68</c:v>
                </c:pt>
                <c:pt idx="17">
                  <c:v>0.72</c:v>
                </c:pt>
                <c:pt idx="18">
                  <c:v>0.76</c:v>
                </c:pt>
                <c:pt idx="19">
                  <c:v>0.8</c:v>
                </c:pt>
                <c:pt idx="20">
                  <c:v>0.84</c:v>
                </c:pt>
                <c:pt idx="21">
                  <c:v>0.88</c:v>
                </c:pt>
                <c:pt idx="22">
                  <c:v>0.92</c:v>
                </c:pt>
                <c:pt idx="23">
                  <c:v>0.96</c:v>
                </c:pt>
                <c:pt idx="24">
                  <c:v>1</c:v>
                </c:pt>
              </c:numCache>
            </c:numRef>
          </c:xVal>
          <c:yVal>
            <c:numRef>
              <c:f>Sheet1!$L$30:$L$54</c:f>
              <c:numCache>
                <c:formatCode>General</c:formatCode>
                <c:ptCount val="25"/>
                <c:pt idx="0">
                  <c:v>0.96</c:v>
                </c:pt>
                <c:pt idx="1">
                  <c:v>0.92</c:v>
                </c:pt>
                <c:pt idx="2">
                  <c:v>0.88</c:v>
                </c:pt>
                <c:pt idx="3">
                  <c:v>0.84</c:v>
                </c:pt>
                <c:pt idx="4">
                  <c:v>0.8</c:v>
                </c:pt>
                <c:pt idx="5">
                  <c:v>0.76</c:v>
                </c:pt>
                <c:pt idx="6">
                  <c:v>0.72</c:v>
                </c:pt>
                <c:pt idx="7">
                  <c:v>0.67999999999999994</c:v>
                </c:pt>
                <c:pt idx="8">
                  <c:v>0.64</c:v>
                </c:pt>
                <c:pt idx="9">
                  <c:v>0.6</c:v>
                </c:pt>
                <c:pt idx="10">
                  <c:v>0.56000000000000005</c:v>
                </c:pt>
                <c:pt idx="11">
                  <c:v>0.52</c:v>
                </c:pt>
                <c:pt idx="12">
                  <c:v>0.48</c:v>
                </c:pt>
                <c:pt idx="13">
                  <c:v>0.43999999999999995</c:v>
                </c:pt>
                <c:pt idx="14">
                  <c:v>0.4</c:v>
                </c:pt>
                <c:pt idx="15">
                  <c:v>0.36</c:v>
                </c:pt>
                <c:pt idx="16">
                  <c:v>0.31999999999999995</c:v>
                </c:pt>
                <c:pt idx="17">
                  <c:v>0.28000000000000003</c:v>
                </c:pt>
                <c:pt idx="18">
                  <c:v>0.24</c:v>
                </c:pt>
                <c:pt idx="19">
                  <c:v>0.19999999999999996</c:v>
                </c:pt>
                <c:pt idx="20">
                  <c:v>0.16000000000000003</c:v>
                </c:pt>
                <c:pt idx="21">
                  <c:v>0.12</c:v>
                </c:pt>
                <c:pt idx="22">
                  <c:v>7.999999999999996E-2</c:v>
                </c:pt>
                <c:pt idx="23">
                  <c:v>4.0000000000000036E-2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0C-E843-B0B5-30F03C767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0052415"/>
        <c:axId val="1"/>
      </c:scatterChart>
      <c:valAx>
        <c:axId val="1170052415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of Patches Occupied</a:t>
                </a:r>
              </a:p>
            </c:rich>
          </c:tx>
          <c:layout>
            <c:manualLayout>
              <c:xMode val="edge"/>
              <c:yMode val="edge"/>
              <c:x val="0.1885306187607641"/>
              <c:y val="0.87766640135662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</a:t>
                </a:r>
              </a:p>
            </c:rich>
          </c:tx>
          <c:layout>
            <c:manualLayout>
              <c:xMode val="edge"/>
              <c:yMode val="edge"/>
              <c:x val="3.5520261505651206E-2"/>
              <c:y val="0.443052750684833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052415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761729641549995"/>
          <c:y val="0.43883320067831122"/>
          <c:w val="0.30328838670209879"/>
          <c:h val="0.12236695018914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charset="0"/>
                <a:cs typeface="Arial" charset="0"/>
              </a:rPr>
              <a:t>Fraction of patches occupied at equilibrium, f, under varying p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e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 charset="0"/>
                <a:cs typeface="Arial" charset="0"/>
              </a:rPr>
              <a:t> and p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i</a:t>
            </a:r>
          </a:p>
        </c:rich>
      </c:tx>
      <c:layout>
        <c:manualLayout>
          <c:xMode val="edge"/>
          <c:yMode val="edge"/>
          <c:x val="0.1424702203898095"/>
          <c:y val="3.46331510322672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8965618152927"/>
          <c:y val="0.29871092765330493"/>
          <c:w val="0.62467712017070309"/>
          <c:h val="0.46754753893560769"/>
        </c:manualLayout>
      </c:layout>
      <c:lineChart>
        <c:grouping val="standard"/>
        <c:varyColors val="0"/>
        <c:ser>
          <c:idx val="0"/>
          <c:order val="0"/>
          <c:tx>
            <c:strRef>
              <c:f>Sheet1!$K$19</c:f>
              <c:strCache>
                <c:ptCount val="1"/>
                <c:pt idx="0">
                  <c:v>pi = 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Sheet1!$J$20:$J$25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Sheet1!$K$20:$K$25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BD-7849-9148-5C0E65A9BED2}"/>
            </c:ext>
          </c:extLst>
        </c:ser>
        <c:ser>
          <c:idx val="1"/>
          <c:order val="1"/>
          <c:tx>
            <c:strRef>
              <c:f>Sheet1!$L$19</c:f>
              <c:strCache>
                <c:ptCount val="1"/>
                <c:pt idx="0">
                  <c:v> pi = 0.2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Sheet1!$J$20:$J$25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Sheet1!$L$20:$L$25</c:f>
              <c:numCache>
                <c:formatCode>General</c:formatCode>
                <c:ptCount val="6"/>
                <c:pt idx="0">
                  <c:v>1</c:v>
                </c:pt>
                <c:pt idx="1">
                  <c:v>0.5</c:v>
                </c:pt>
                <c:pt idx="2">
                  <c:v>0.33</c:v>
                </c:pt>
                <c:pt idx="3">
                  <c:v>0.25</c:v>
                </c:pt>
                <c:pt idx="4">
                  <c:v>0.2</c:v>
                </c:pt>
                <c:pt idx="5">
                  <c:v>0.16700000000000001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D-7849-9148-5C0E65A9BED2}"/>
            </c:ext>
          </c:extLst>
        </c:ser>
        <c:ser>
          <c:idx val="2"/>
          <c:order val="2"/>
          <c:tx>
            <c:strRef>
              <c:f>Sheet1!$M$19</c:f>
              <c:strCache>
                <c:ptCount val="1"/>
                <c:pt idx="0">
                  <c:v>pi = 0.4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Sheet1!$J$20:$J$25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Sheet1!$M$20:$M$25</c:f>
              <c:numCache>
                <c:formatCode>General</c:formatCode>
                <c:ptCount val="6"/>
                <c:pt idx="0">
                  <c:v>1</c:v>
                </c:pt>
                <c:pt idx="1">
                  <c:v>0.66700000000000004</c:v>
                </c:pt>
                <c:pt idx="2">
                  <c:v>0.5</c:v>
                </c:pt>
                <c:pt idx="3">
                  <c:v>0.4</c:v>
                </c:pt>
                <c:pt idx="4">
                  <c:v>0.33</c:v>
                </c:pt>
                <c:pt idx="5">
                  <c:v>0.28499999999999998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BD-7849-9148-5C0E65A9BED2}"/>
            </c:ext>
          </c:extLst>
        </c:ser>
        <c:ser>
          <c:idx val="3"/>
          <c:order val="3"/>
          <c:tx>
            <c:strRef>
              <c:f>Sheet1!$N$19</c:f>
              <c:strCache>
                <c:ptCount val="1"/>
                <c:pt idx="0">
                  <c:v>pi = 0.6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Sheet1!$J$20:$J$25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Sheet1!$N$20:$N$25</c:f>
              <c:numCache>
                <c:formatCode>General</c:formatCode>
                <c:ptCount val="6"/>
                <c:pt idx="0">
                  <c:v>1</c:v>
                </c:pt>
                <c:pt idx="1">
                  <c:v>0.75</c:v>
                </c:pt>
                <c:pt idx="2">
                  <c:v>0.6</c:v>
                </c:pt>
                <c:pt idx="3">
                  <c:v>0.5</c:v>
                </c:pt>
                <c:pt idx="4">
                  <c:v>0.43</c:v>
                </c:pt>
                <c:pt idx="5">
                  <c:v>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BD-7849-9148-5C0E65A9BED2}"/>
            </c:ext>
          </c:extLst>
        </c:ser>
        <c:ser>
          <c:idx val="4"/>
          <c:order val="4"/>
          <c:tx>
            <c:strRef>
              <c:f>Sheet1!$O$19</c:f>
              <c:strCache>
                <c:ptCount val="1"/>
                <c:pt idx="0">
                  <c:v>pi = 0.8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Sheet1!$J$20:$J$25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Sheet1!$O$20:$O$25</c:f>
              <c:numCache>
                <c:formatCode>General</c:formatCode>
                <c:ptCount val="6"/>
                <c:pt idx="0">
                  <c:v>1</c:v>
                </c:pt>
                <c:pt idx="1">
                  <c:v>0.8</c:v>
                </c:pt>
                <c:pt idx="2">
                  <c:v>0.67</c:v>
                </c:pt>
                <c:pt idx="3">
                  <c:v>0.56999999999999995</c:v>
                </c:pt>
                <c:pt idx="4">
                  <c:v>0.5</c:v>
                </c:pt>
                <c:pt idx="5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BD-7849-9148-5C0E65A9BED2}"/>
            </c:ext>
          </c:extLst>
        </c:ser>
        <c:ser>
          <c:idx val="5"/>
          <c:order val="5"/>
          <c:tx>
            <c:strRef>
              <c:f>Sheet1!$P$19</c:f>
              <c:strCache>
                <c:ptCount val="1"/>
                <c:pt idx="0">
                  <c:v>pi  = 1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Sheet1!$J$20:$J$25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Sheet1!$P$20:$P$25</c:f>
              <c:numCache>
                <c:formatCode>General</c:formatCode>
                <c:ptCount val="6"/>
                <c:pt idx="0">
                  <c:v>1</c:v>
                </c:pt>
                <c:pt idx="1">
                  <c:v>0.83</c:v>
                </c:pt>
                <c:pt idx="2">
                  <c:v>0.71</c:v>
                </c:pt>
                <c:pt idx="3">
                  <c:v>0.625</c:v>
                </c:pt>
                <c:pt idx="4">
                  <c:v>0.55000000000000004</c:v>
                </c:pt>
                <c:pt idx="5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BD-7849-9148-5C0E65A9B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104831"/>
        <c:axId val="1"/>
      </c:lineChart>
      <c:catAx>
        <c:axId val="11701048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 charset="0"/>
                    <a:cs typeface="Arial" charset="0"/>
                  </a:rPr>
                  <a:t>p</a:t>
                </a:r>
                <a:r>
                  <a:rPr lang="en-US" sz="1000" b="1" i="0" u="none" strike="noStrike" baseline="-2500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e</a:t>
                </a:r>
              </a:p>
            </c:rich>
          </c:tx>
          <c:layout>
            <c:manualLayout>
              <c:xMode val="edge"/>
              <c:yMode val="edge"/>
              <c:x val="0.44384953275286804"/>
              <c:y val="0.86582877580668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</a:t>
                </a:r>
              </a:p>
            </c:rich>
          </c:tx>
          <c:layout>
            <c:manualLayout>
              <c:xMode val="edge"/>
              <c:yMode val="edge"/>
              <c:x val="3.5617555097452375E-2"/>
              <c:y val="0.51949726548400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1048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728527179681852"/>
          <c:y val="0.35066065420170578"/>
          <c:w val="0.18356739934840838"/>
          <c:h val="0.36797722971783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406400</xdr:colOff>
      <xdr:row>14</xdr:row>
      <xdr:rowOff>190500</xdr:rowOff>
    </xdr:from>
    <xdr:to>
      <xdr:col>8</xdr:col>
      <xdr:colOff>1333500</xdr:colOff>
      <xdr:row>23</xdr:row>
      <xdr:rowOff>63500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B2512053-5395-3C4F-8DA5-C59AA836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279400</xdr:colOff>
      <xdr:row>7</xdr:row>
      <xdr:rowOff>50800</xdr:rowOff>
    </xdr:from>
    <xdr:to>
      <xdr:col>19</xdr:col>
      <xdr:colOff>12700</xdr:colOff>
      <xdr:row>16</xdr:row>
      <xdr:rowOff>127000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7EB2DBDD-3471-9A4A-BFF7-DE33FCF9F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1320800</xdr:colOff>
      <xdr:row>33</xdr:row>
      <xdr:rowOff>114300</xdr:rowOff>
    </xdr:from>
    <xdr:to>
      <xdr:col>14</xdr:col>
      <xdr:colOff>88900</xdr:colOff>
      <xdr:row>47</xdr:row>
      <xdr:rowOff>101600</xdr:rowOff>
    </xdr:to>
    <xdr:graphicFrame macro="">
      <xdr:nvGraphicFramePr>
        <xdr:cNvPr id="1032" name="Chart 8">
          <a:extLst>
            <a:ext uri="{FF2B5EF4-FFF2-40B4-BE49-F238E27FC236}">
              <a16:creationId xmlns:a16="http://schemas.microsoft.com/office/drawing/2014/main" id="{52445202-9B6F-6E42-8104-8A4672F17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457200</xdr:colOff>
      <xdr:row>35</xdr:row>
      <xdr:rowOff>190500</xdr:rowOff>
    </xdr:from>
    <xdr:to>
      <xdr:col>10</xdr:col>
      <xdr:colOff>520700</xdr:colOff>
      <xdr:row>49</xdr:row>
      <xdr:rowOff>101600</xdr:rowOff>
    </xdr:to>
    <xdr:graphicFrame macro="">
      <xdr:nvGraphicFramePr>
        <xdr:cNvPr id="1033" name="Chart 9">
          <a:extLst>
            <a:ext uri="{FF2B5EF4-FFF2-40B4-BE49-F238E27FC236}">
              <a16:creationId xmlns:a16="http://schemas.microsoft.com/office/drawing/2014/main" id="{9337704A-AEA5-724B-9F9A-DD1DFC6F1E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5"/>
  <sheetViews>
    <sheetView tabSelected="1" topLeftCell="D8" workbookViewId="0">
      <selection activeCell="F14" sqref="F14"/>
    </sheetView>
  </sheetViews>
  <sheetFormatPr baseColWidth="10" defaultColWidth="11" defaultRowHeight="17" customHeight="1" x14ac:dyDescent="0.2"/>
  <cols>
    <col min="1" max="5" width="11.1640625" style="2" customWidth="1"/>
    <col min="6" max="6" width="11" style="2" customWidth="1"/>
    <col min="7" max="7" width="6.6640625" style="2" customWidth="1"/>
    <col min="8" max="8" width="9.1640625" style="2" customWidth="1"/>
    <col min="9" max="9" width="18.1640625" style="2" customWidth="1"/>
    <col min="10" max="10" width="15" style="2" customWidth="1"/>
    <col min="11" max="16384" width="11" style="2"/>
  </cols>
  <sheetData>
    <row r="1" spans="1:16" ht="17" customHeight="1" x14ac:dyDescent="0.2">
      <c r="A1" s="1" t="s">
        <v>0</v>
      </c>
    </row>
    <row r="2" spans="1:16" ht="17" customHeight="1" x14ac:dyDescent="0.2">
      <c r="H2" s="3" t="s">
        <v>3</v>
      </c>
    </row>
    <row r="3" spans="1:16" ht="17" customHeight="1" thickBot="1" x14ac:dyDescent="0.25">
      <c r="A3" s="4" t="s">
        <v>9</v>
      </c>
      <c r="B3" s="5"/>
      <c r="C3" s="5"/>
      <c r="D3" s="5"/>
      <c r="E3" s="5"/>
      <c r="G3" s="6" t="s">
        <v>2</v>
      </c>
      <c r="H3" s="6" t="s">
        <v>10</v>
      </c>
    </row>
    <row r="4" spans="1:16" ht="17" customHeight="1" thickTop="1" x14ac:dyDescent="0.2">
      <c r="A4" s="7" t="s">
        <v>14</v>
      </c>
      <c r="B4" s="8"/>
      <c r="C4" s="8"/>
      <c r="D4" s="9"/>
      <c r="E4" s="10">
        <v>25</v>
      </c>
      <c r="G4" s="11">
        <v>0</v>
      </c>
      <c r="H4" s="11">
        <f>E35</f>
        <v>0.64</v>
      </c>
    </row>
    <row r="5" spans="1:16" ht="17" customHeight="1" x14ac:dyDescent="0.2">
      <c r="A5" s="12" t="s">
        <v>15</v>
      </c>
      <c r="B5" s="4"/>
      <c r="C5" s="4"/>
      <c r="D5" s="5"/>
      <c r="E5" s="13">
        <v>10</v>
      </c>
      <c r="G5" s="11">
        <f t="shared" ref="G5:G14" si="0">G4+1</f>
        <v>1</v>
      </c>
      <c r="H5" s="11">
        <v>0.84</v>
      </c>
    </row>
    <row r="6" spans="1:16" ht="17" customHeight="1" x14ac:dyDescent="0.2">
      <c r="A6" s="12" t="s">
        <v>16</v>
      </c>
      <c r="B6" s="4"/>
      <c r="C6" s="4"/>
      <c r="D6" s="5"/>
      <c r="E6" s="14">
        <v>0.3</v>
      </c>
      <c r="G6" s="11">
        <f t="shared" si="0"/>
        <v>2</v>
      </c>
      <c r="H6" s="11">
        <v>0.76</v>
      </c>
    </row>
    <row r="7" spans="1:16" ht="17" customHeight="1" x14ac:dyDescent="0.2">
      <c r="A7" s="15" t="s">
        <v>17</v>
      </c>
      <c r="B7" s="4"/>
      <c r="C7" s="4"/>
      <c r="D7" s="5"/>
      <c r="E7" s="13">
        <f>1-E6</f>
        <v>0.7</v>
      </c>
      <c r="G7" s="11">
        <f t="shared" si="0"/>
        <v>3</v>
      </c>
      <c r="H7" s="11">
        <v>0.8</v>
      </c>
    </row>
    <row r="8" spans="1:16" ht="17" customHeight="1" x14ac:dyDescent="0.2">
      <c r="A8" s="12" t="s">
        <v>18</v>
      </c>
      <c r="B8" s="4"/>
      <c r="C8" s="4"/>
      <c r="D8" s="5"/>
      <c r="E8" s="13">
        <f>E7^E5</f>
        <v>2.824752489999998E-2</v>
      </c>
      <c r="G8" s="11">
        <f t="shared" si="0"/>
        <v>4</v>
      </c>
      <c r="H8" s="11">
        <v>0.56000000000000005</v>
      </c>
      <c r="K8" s="38" t="s">
        <v>13</v>
      </c>
      <c r="L8" s="38"/>
      <c r="M8" s="38"/>
      <c r="N8" s="38"/>
    </row>
    <row r="9" spans="1:16" ht="17" customHeight="1" x14ac:dyDescent="0.2">
      <c r="A9" s="12" t="s">
        <v>19</v>
      </c>
      <c r="B9" s="4"/>
      <c r="C9" s="4"/>
      <c r="D9" s="5"/>
      <c r="E9" s="14">
        <v>0.9</v>
      </c>
      <c r="G9" s="11">
        <f t="shared" si="0"/>
        <v>5</v>
      </c>
      <c r="H9" s="11">
        <v>0.76</v>
      </c>
      <c r="J9" s="16" t="s">
        <v>4</v>
      </c>
      <c r="K9" s="17">
        <v>1</v>
      </c>
      <c r="L9" s="17">
        <v>2</v>
      </c>
      <c r="M9" s="17">
        <v>4</v>
      </c>
      <c r="N9" s="17">
        <v>8</v>
      </c>
    </row>
    <row r="10" spans="1:16" ht="17" customHeight="1" x14ac:dyDescent="0.2">
      <c r="A10" s="12" t="s">
        <v>20</v>
      </c>
      <c r="B10" s="4"/>
      <c r="C10" s="4"/>
      <c r="D10" s="5"/>
      <c r="E10" s="13">
        <f>E6^E4</f>
        <v>8.4728860944299963E-14</v>
      </c>
      <c r="G10" s="11">
        <f t="shared" si="0"/>
        <v>6</v>
      </c>
      <c r="H10" s="11">
        <v>0.76</v>
      </c>
      <c r="J10" s="11">
        <v>0</v>
      </c>
      <c r="K10" s="11">
        <v>1</v>
      </c>
      <c r="L10" s="11">
        <v>1</v>
      </c>
      <c r="M10" s="11">
        <v>1</v>
      </c>
      <c r="N10" s="11">
        <v>1</v>
      </c>
    </row>
    <row r="11" spans="1:16" ht="17" customHeight="1" x14ac:dyDescent="0.2">
      <c r="A11" s="15" t="s">
        <v>21</v>
      </c>
      <c r="B11" s="4"/>
      <c r="C11" s="4"/>
      <c r="D11" s="5"/>
      <c r="E11" s="13">
        <f>1-E10</f>
        <v>0.99999999999991529</v>
      </c>
      <c r="G11" s="11">
        <f t="shared" si="0"/>
        <v>7</v>
      </c>
      <c r="H11" s="11">
        <v>0.76</v>
      </c>
      <c r="J11" s="11">
        <v>0.2</v>
      </c>
      <c r="K11" s="11">
        <v>0.8</v>
      </c>
      <c r="L11" s="11">
        <v>0.96</v>
      </c>
      <c r="M11" s="11">
        <v>0.998</v>
      </c>
      <c r="N11" s="11">
        <v>0.999</v>
      </c>
    </row>
    <row r="12" spans="1:16" ht="17" customHeight="1" thickBot="1" x14ac:dyDescent="0.2">
      <c r="A12" s="18" t="s">
        <v>22</v>
      </c>
      <c r="B12" s="19"/>
      <c r="C12" s="19"/>
      <c r="D12" s="19"/>
      <c r="E12" s="20">
        <f>E9/(E9+E6)</f>
        <v>0.75</v>
      </c>
      <c r="G12" s="11">
        <f t="shared" si="0"/>
        <v>8</v>
      </c>
      <c r="H12" s="11">
        <v>0.8</v>
      </c>
      <c r="J12" s="11">
        <v>0.4</v>
      </c>
      <c r="K12" s="21">
        <v>0.6</v>
      </c>
      <c r="L12" s="21">
        <v>0.84</v>
      </c>
      <c r="M12" s="21">
        <v>0.97399999999999998</v>
      </c>
      <c r="N12" s="21">
        <v>0.999</v>
      </c>
    </row>
    <row r="13" spans="1:16" ht="17" customHeight="1" x14ac:dyDescent="0.15">
      <c r="A13" s="42" t="s">
        <v>12</v>
      </c>
      <c r="B13" s="43"/>
      <c r="C13" s="43"/>
      <c r="G13" s="11">
        <f t="shared" si="0"/>
        <v>9</v>
      </c>
      <c r="H13" s="11">
        <v>0.8</v>
      </c>
      <c r="J13" s="11">
        <v>0.6</v>
      </c>
      <c r="K13" s="21">
        <v>0.4</v>
      </c>
      <c r="L13" s="21">
        <v>0.64</v>
      </c>
      <c r="M13" s="21">
        <v>0.87</v>
      </c>
      <c r="N13" s="21">
        <v>0.98299999999999998</v>
      </c>
    </row>
    <row r="14" spans="1:16" ht="17" customHeight="1" x14ac:dyDescent="0.15">
      <c r="A14" s="22">
        <v>0</v>
      </c>
      <c r="B14" s="23">
        <v>1</v>
      </c>
      <c r="C14" s="23">
        <v>1</v>
      </c>
      <c r="D14" s="23">
        <v>1</v>
      </c>
      <c r="E14" s="23">
        <v>1</v>
      </c>
      <c r="G14" s="11">
        <f t="shared" si="0"/>
        <v>10</v>
      </c>
      <c r="H14" s="11">
        <v>0.6</v>
      </c>
      <c r="J14" s="11">
        <v>0.8</v>
      </c>
      <c r="K14" s="21">
        <v>0.2</v>
      </c>
      <c r="L14" s="21">
        <v>0.36</v>
      </c>
      <c r="M14" s="21">
        <v>0.59</v>
      </c>
      <c r="N14" s="21">
        <v>0.83</v>
      </c>
    </row>
    <row r="15" spans="1:16" ht="17" customHeight="1" x14ac:dyDescent="0.15">
      <c r="A15" s="23">
        <v>1</v>
      </c>
      <c r="B15" s="22">
        <v>0</v>
      </c>
      <c r="C15" s="22">
        <v>0</v>
      </c>
      <c r="D15" s="23">
        <v>1</v>
      </c>
      <c r="E15" s="23">
        <v>1</v>
      </c>
      <c r="J15" s="11">
        <v>1</v>
      </c>
      <c r="K15" s="21">
        <v>0</v>
      </c>
      <c r="L15" s="21">
        <v>0</v>
      </c>
      <c r="M15" s="21">
        <v>0</v>
      </c>
      <c r="N15" s="21">
        <v>0</v>
      </c>
    </row>
    <row r="16" spans="1:16" ht="17" customHeight="1" x14ac:dyDescent="0.2">
      <c r="A16" s="22">
        <v>0</v>
      </c>
      <c r="B16" s="22">
        <v>0</v>
      </c>
      <c r="C16" s="23">
        <v>1</v>
      </c>
      <c r="D16" s="23">
        <v>1</v>
      </c>
      <c r="E16" s="23">
        <v>1</v>
      </c>
      <c r="O16" s="24"/>
      <c r="P16" s="24"/>
    </row>
    <row r="17" spans="1:16" ht="17" customHeight="1" x14ac:dyDescent="0.2">
      <c r="A17" s="22">
        <v>0</v>
      </c>
      <c r="B17" s="23">
        <v>1</v>
      </c>
      <c r="C17" s="22">
        <v>0</v>
      </c>
      <c r="D17" s="22">
        <v>0</v>
      </c>
      <c r="E17" s="22">
        <v>0</v>
      </c>
      <c r="J17" s="25"/>
      <c r="K17" s="24"/>
      <c r="L17" s="24"/>
      <c r="M17" s="24"/>
      <c r="N17" s="24"/>
      <c r="O17" s="24"/>
      <c r="P17" s="24"/>
    </row>
    <row r="18" spans="1:16" ht="17" customHeight="1" x14ac:dyDescent="0.2">
      <c r="A18" s="22">
        <v>0</v>
      </c>
      <c r="B18" s="23">
        <v>1</v>
      </c>
      <c r="C18" s="23">
        <v>1</v>
      </c>
      <c r="D18" s="22">
        <v>0</v>
      </c>
      <c r="E18" s="22">
        <v>0</v>
      </c>
      <c r="J18" s="26"/>
      <c r="K18" s="41" t="s">
        <v>23</v>
      </c>
      <c r="L18" s="41"/>
      <c r="M18" s="41"/>
      <c r="N18" s="41"/>
      <c r="O18" s="41"/>
      <c r="P18" s="41"/>
    </row>
    <row r="19" spans="1:16" ht="17" customHeight="1" x14ac:dyDescent="0.2">
      <c r="D19" s="27" t="s">
        <v>1</v>
      </c>
      <c r="E19" s="28">
        <f>ROUND(SUM(A14:E18)/25,2)</f>
        <v>0.52</v>
      </c>
      <c r="J19" s="29" t="s">
        <v>24</v>
      </c>
      <c r="K19" s="30" t="s">
        <v>25</v>
      </c>
      <c r="L19" s="30" t="s">
        <v>26</v>
      </c>
      <c r="M19" s="30" t="s">
        <v>27</v>
      </c>
      <c r="N19" s="30" t="s">
        <v>28</v>
      </c>
      <c r="O19" s="30" t="s">
        <v>29</v>
      </c>
      <c r="P19" s="30" t="s">
        <v>30</v>
      </c>
    </row>
    <row r="20" spans="1:16" ht="17" customHeight="1" x14ac:dyDescent="0.2">
      <c r="E20" s="2">
        <v>1</v>
      </c>
      <c r="J20" s="11">
        <v>0</v>
      </c>
      <c r="K20" s="31">
        <v>1</v>
      </c>
      <c r="L20" s="32">
        <v>1</v>
      </c>
      <c r="M20" s="32">
        <v>1</v>
      </c>
      <c r="N20" s="32">
        <v>1</v>
      </c>
      <c r="O20" s="32">
        <v>1</v>
      </c>
      <c r="P20" s="32">
        <v>1</v>
      </c>
    </row>
    <row r="21" spans="1:16" ht="17" customHeight="1" thickBot="1" x14ac:dyDescent="0.25">
      <c r="A21" s="39" t="s">
        <v>11</v>
      </c>
      <c r="B21" s="39"/>
      <c r="C21" s="39"/>
      <c r="E21" s="2">
        <v>0.84</v>
      </c>
      <c r="J21" s="11">
        <v>0.2</v>
      </c>
      <c r="K21" s="31">
        <v>0</v>
      </c>
      <c r="L21" s="32">
        <v>0.5</v>
      </c>
      <c r="M21" s="32">
        <v>0.66700000000000004</v>
      </c>
      <c r="N21" s="32">
        <v>0.75</v>
      </c>
      <c r="O21" s="32">
        <v>0.8</v>
      </c>
      <c r="P21" s="32">
        <v>0.83</v>
      </c>
    </row>
    <row r="22" spans="1:16" ht="17" customHeight="1" thickBot="1" x14ac:dyDescent="0.25">
      <c r="A22" s="33">
        <f t="shared" ref="A22:E24" ca="1" si="1">IF(A14=0,IF(RAND()&lt;$E$9,1,0),IF(RAND()&lt;$E$6,0,1))</f>
        <v>1</v>
      </c>
      <c r="B22" s="33">
        <f t="shared" ca="1" si="1"/>
        <v>1</v>
      </c>
      <c r="C22" s="33">
        <f t="shared" ca="1" si="1"/>
        <v>1</v>
      </c>
      <c r="D22" s="33">
        <f t="shared" ca="1" si="1"/>
        <v>0</v>
      </c>
      <c r="E22" s="33"/>
      <c r="J22" s="11">
        <v>0.4</v>
      </c>
      <c r="K22" s="31">
        <v>0</v>
      </c>
      <c r="L22" s="32">
        <v>0.33</v>
      </c>
      <c r="M22" s="32">
        <v>0.5</v>
      </c>
      <c r="N22" s="32">
        <v>0.6</v>
      </c>
      <c r="O22" s="32">
        <v>0.67</v>
      </c>
      <c r="P22" s="32">
        <v>0.71</v>
      </c>
    </row>
    <row r="23" spans="1:16" ht="17" customHeight="1" thickBot="1" x14ac:dyDescent="0.25">
      <c r="A23" s="34">
        <f t="shared" ca="1" si="1"/>
        <v>0</v>
      </c>
      <c r="B23" s="34">
        <f t="shared" ca="1" si="1"/>
        <v>1</v>
      </c>
      <c r="C23" s="33">
        <f t="shared" ca="1" si="1"/>
        <v>1</v>
      </c>
      <c r="D23" s="33">
        <f t="shared" ca="1" si="1"/>
        <v>1</v>
      </c>
      <c r="E23" s="33">
        <f t="shared" ca="1" si="1"/>
        <v>1</v>
      </c>
      <c r="J23" s="11">
        <v>0.6</v>
      </c>
      <c r="K23" s="31">
        <v>0</v>
      </c>
      <c r="L23" s="32">
        <v>0.25</v>
      </c>
      <c r="M23" s="32">
        <v>0.4</v>
      </c>
      <c r="N23" s="32">
        <v>0.5</v>
      </c>
      <c r="O23" s="32">
        <v>0.56999999999999995</v>
      </c>
      <c r="P23" s="32">
        <v>0.625</v>
      </c>
    </row>
    <row r="24" spans="1:16" ht="17" customHeight="1" thickBot="1" x14ac:dyDescent="0.25">
      <c r="A24" s="34">
        <f t="shared" ca="1" si="1"/>
        <v>1</v>
      </c>
      <c r="B24" s="34">
        <f t="shared" ca="1" si="1"/>
        <v>1</v>
      </c>
      <c r="C24" s="33">
        <f t="shared" ca="1" si="1"/>
        <v>0</v>
      </c>
      <c r="D24" s="34">
        <f t="shared" ca="1" si="1"/>
        <v>1</v>
      </c>
      <c r="E24" s="33">
        <f t="shared" ca="1" si="1"/>
        <v>1</v>
      </c>
      <c r="J24" s="11">
        <v>0.8</v>
      </c>
      <c r="K24" s="31">
        <v>0</v>
      </c>
      <c r="L24" s="32">
        <v>0.2</v>
      </c>
      <c r="M24" s="32">
        <v>0.33</v>
      </c>
      <c r="N24" s="32">
        <v>0.43</v>
      </c>
      <c r="O24" s="32">
        <v>0.5</v>
      </c>
      <c r="P24" s="32">
        <v>0.55000000000000004</v>
      </c>
    </row>
    <row r="25" spans="1:16" ht="17" customHeight="1" thickBot="1" x14ac:dyDescent="0.25">
      <c r="A25" s="33">
        <f t="shared" ref="A25:E26" ca="1" si="2">IF(A17=0,IF(RAND()&lt;$E$9,1,0),IF(RAND()&lt;$E$6,0,1))</f>
        <v>1</v>
      </c>
      <c r="B25" s="33">
        <f t="shared" ca="1" si="2"/>
        <v>1</v>
      </c>
      <c r="C25" s="33">
        <f t="shared" ca="1" si="2"/>
        <v>1</v>
      </c>
      <c r="D25" s="33">
        <f t="shared" ca="1" si="2"/>
        <v>1</v>
      </c>
      <c r="E25" s="33">
        <f t="shared" ca="1" si="2"/>
        <v>1</v>
      </c>
      <c r="J25" s="11">
        <v>1</v>
      </c>
      <c r="K25" s="31">
        <v>0</v>
      </c>
      <c r="L25" s="32">
        <v>0.16700000000000001</v>
      </c>
      <c r="M25" s="32">
        <v>0.28499999999999998</v>
      </c>
      <c r="N25" s="32">
        <v>0.375</v>
      </c>
      <c r="O25" s="32">
        <v>0.44</v>
      </c>
      <c r="P25" s="32">
        <v>0.5</v>
      </c>
    </row>
    <row r="26" spans="1:16" ht="17" customHeight="1" x14ac:dyDescent="0.2">
      <c r="A26" s="33">
        <f t="shared" ca="1" si="2"/>
        <v>0</v>
      </c>
      <c r="B26" s="33">
        <f t="shared" ca="1" si="2"/>
        <v>1</v>
      </c>
      <c r="C26" s="33">
        <f t="shared" ca="1" si="2"/>
        <v>1</v>
      </c>
      <c r="D26" s="33">
        <f t="shared" ca="1" si="2"/>
        <v>1</v>
      </c>
      <c r="E26" s="33">
        <f t="shared" ca="1" si="2"/>
        <v>1</v>
      </c>
      <c r="J26" s="24"/>
      <c r="K26" s="24"/>
      <c r="L26" s="5"/>
    </row>
    <row r="27" spans="1:16" ht="17" customHeight="1" x14ac:dyDescent="0.2">
      <c r="A27" s="5"/>
      <c r="D27" s="35" t="s">
        <v>1</v>
      </c>
      <c r="E27" s="36">
        <f ca="1">ROUND(SUM(A22:E26)/25,2)</f>
        <v>0.8</v>
      </c>
      <c r="J27" s="24"/>
      <c r="K27" s="24"/>
      <c r="L27" s="5"/>
    </row>
    <row r="28" spans="1:16" ht="17" customHeight="1" x14ac:dyDescent="0.2">
      <c r="A28" s="5"/>
      <c r="B28" s="5"/>
      <c r="J28" s="24"/>
      <c r="K28" s="24"/>
      <c r="L28" s="5"/>
    </row>
    <row r="29" spans="1:16" ht="17" customHeight="1" thickBot="1" x14ac:dyDescent="0.25">
      <c r="A29" s="39" t="s">
        <v>31</v>
      </c>
      <c r="B29" s="39"/>
      <c r="C29" s="39"/>
      <c r="I29" s="2" t="s">
        <v>5</v>
      </c>
      <c r="J29" s="2" t="s">
        <v>6</v>
      </c>
      <c r="K29" s="24" t="s">
        <v>7</v>
      </c>
      <c r="L29" s="24" t="s">
        <v>8</v>
      </c>
    </row>
    <row r="30" spans="1:16" ht="17" customHeight="1" thickBot="1" x14ac:dyDescent="0.25">
      <c r="A30" s="37">
        <v>1</v>
      </c>
      <c r="B30" s="37">
        <v>0</v>
      </c>
      <c r="C30" s="37">
        <v>1</v>
      </c>
      <c r="D30" s="37">
        <v>1</v>
      </c>
      <c r="E30" s="37">
        <v>1</v>
      </c>
      <c r="I30" s="2">
        <v>1</v>
      </c>
      <c r="J30" s="2">
        <f>I30/25</f>
        <v>0.04</v>
      </c>
      <c r="K30" s="24">
        <f>J30</f>
        <v>0.04</v>
      </c>
      <c r="L30" s="24">
        <f>1-J30</f>
        <v>0.96</v>
      </c>
    </row>
    <row r="31" spans="1:16" ht="17" customHeight="1" thickBot="1" x14ac:dyDescent="0.25">
      <c r="A31" s="37">
        <v>1</v>
      </c>
      <c r="B31" s="37">
        <v>1</v>
      </c>
      <c r="C31" s="37">
        <v>1</v>
      </c>
      <c r="D31" s="37">
        <v>0</v>
      </c>
      <c r="E31" s="37">
        <v>1</v>
      </c>
      <c r="G31" s="11"/>
      <c r="H31" s="11"/>
      <c r="I31" s="2">
        <v>2</v>
      </c>
      <c r="J31" s="2">
        <f t="shared" ref="J31:J54" si="3">I31/25</f>
        <v>0.08</v>
      </c>
      <c r="K31" s="24">
        <f t="shared" ref="K31:K54" si="4">J31</f>
        <v>0.08</v>
      </c>
      <c r="L31" s="24">
        <f t="shared" ref="L31:L54" si="5">1-J31</f>
        <v>0.92</v>
      </c>
    </row>
    <row r="32" spans="1:16" ht="17" customHeight="1" thickBot="1" x14ac:dyDescent="0.25">
      <c r="A32" s="37">
        <v>1</v>
      </c>
      <c r="B32" s="37">
        <v>1</v>
      </c>
      <c r="C32" s="37">
        <v>0</v>
      </c>
      <c r="D32" s="37">
        <v>1</v>
      </c>
      <c r="E32" s="37">
        <v>0</v>
      </c>
      <c r="G32" s="11"/>
      <c r="H32" s="11"/>
      <c r="I32" s="2">
        <v>3</v>
      </c>
      <c r="J32" s="2">
        <f t="shared" si="3"/>
        <v>0.12</v>
      </c>
      <c r="K32" s="24">
        <f t="shared" si="4"/>
        <v>0.12</v>
      </c>
      <c r="L32" s="24">
        <f t="shared" si="5"/>
        <v>0.88</v>
      </c>
    </row>
    <row r="33" spans="1:12" ht="17" customHeight="1" thickBot="1" x14ac:dyDescent="0.25">
      <c r="A33" s="37">
        <v>0</v>
      </c>
      <c r="B33" s="37">
        <v>0</v>
      </c>
      <c r="C33" s="37">
        <v>0</v>
      </c>
      <c r="D33" s="37">
        <v>1</v>
      </c>
      <c r="E33" s="37">
        <v>1</v>
      </c>
      <c r="G33" s="11"/>
      <c r="H33" s="11"/>
      <c r="I33" s="2">
        <v>4</v>
      </c>
      <c r="J33" s="2">
        <f t="shared" si="3"/>
        <v>0.16</v>
      </c>
      <c r="K33" s="24">
        <f t="shared" si="4"/>
        <v>0.16</v>
      </c>
      <c r="L33" s="24">
        <f t="shared" si="5"/>
        <v>0.84</v>
      </c>
    </row>
    <row r="34" spans="1:12" ht="17" customHeight="1" x14ac:dyDescent="0.2">
      <c r="A34" s="37">
        <v>1</v>
      </c>
      <c r="B34" s="37">
        <v>1</v>
      </c>
      <c r="C34" s="37">
        <v>0</v>
      </c>
      <c r="D34" s="37">
        <v>1</v>
      </c>
      <c r="E34" s="37">
        <v>0</v>
      </c>
      <c r="G34" s="11"/>
      <c r="H34" s="11"/>
      <c r="I34" s="2">
        <v>5</v>
      </c>
      <c r="J34" s="2">
        <f t="shared" si="3"/>
        <v>0.2</v>
      </c>
      <c r="K34" s="24">
        <f t="shared" si="4"/>
        <v>0.2</v>
      </c>
      <c r="L34" s="24">
        <f t="shared" si="5"/>
        <v>0.8</v>
      </c>
    </row>
    <row r="35" spans="1:12" ht="17" customHeight="1" x14ac:dyDescent="0.2">
      <c r="D35" s="27" t="s">
        <v>1</v>
      </c>
      <c r="E35" s="28">
        <f>ROUND(SUM(A30:E34)/25,2)</f>
        <v>0.64</v>
      </c>
      <c r="G35" s="11"/>
      <c r="H35" s="11"/>
      <c r="I35" s="2">
        <v>6</v>
      </c>
      <c r="J35" s="2">
        <f t="shared" si="3"/>
        <v>0.24</v>
      </c>
      <c r="K35" s="24">
        <f t="shared" si="4"/>
        <v>0.24</v>
      </c>
      <c r="L35" s="24">
        <f t="shared" si="5"/>
        <v>0.76</v>
      </c>
    </row>
    <row r="36" spans="1:12" ht="17" customHeight="1" x14ac:dyDescent="0.2">
      <c r="G36" s="11"/>
      <c r="H36" s="11"/>
      <c r="I36" s="2">
        <v>7</v>
      </c>
      <c r="J36" s="2">
        <f t="shared" si="3"/>
        <v>0.28000000000000003</v>
      </c>
      <c r="K36" s="24">
        <f t="shared" si="4"/>
        <v>0.28000000000000003</v>
      </c>
      <c r="L36" s="24">
        <f t="shared" si="5"/>
        <v>0.72</v>
      </c>
    </row>
    <row r="37" spans="1:12" ht="17" customHeight="1" thickBot="1" x14ac:dyDescent="0.25">
      <c r="A37" s="40" t="s">
        <v>32</v>
      </c>
      <c r="B37" s="40"/>
      <c r="C37" s="40"/>
      <c r="G37" s="11"/>
      <c r="H37" s="11"/>
      <c r="I37" s="2">
        <v>8</v>
      </c>
      <c r="J37" s="2">
        <f t="shared" si="3"/>
        <v>0.32</v>
      </c>
      <c r="K37" s="24">
        <f t="shared" si="4"/>
        <v>0.32</v>
      </c>
      <c r="L37" s="24">
        <f t="shared" si="5"/>
        <v>0.67999999999999994</v>
      </c>
    </row>
    <row r="38" spans="1:12" ht="17" customHeight="1" thickBot="1" x14ac:dyDescent="0.25">
      <c r="A38" s="37">
        <f t="shared" ref="A38:E42" ca="1" si="6">IF(A30=0,IF(RAND()&lt;$E$9,1,0),IF(RAND()&lt;$E$6,0,1))</f>
        <v>1</v>
      </c>
      <c r="B38" s="37">
        <f t="shared" ca="1" si="6"/>
        <v>1</v>
      </c>
      <c r="C38" s="37">
        <f t="shared" ca="1" si="6"/>
        <v>1</v>
      </c>
      <c r="D38" s="37">
        <f t="shared" ca="1" si="6"/>
        <v>0</v>
      </c>
      <c r="E38" s="37">
        <f t="shared" ca="1" si="6"/>
        <v>1</v>
      </c>
      <c r="G38" s="11"/>
      <c r="H38" s="11"/>
      <c r="I38" s="2">
        <v>9</v>
      </c>
      <c r="J38" s="2">
        <f t="shared" si="3"/>
        <v>0.36</v>
      </c>
      <c r="K38" s="24">
        <f t="shared" si="4"/>
        <v>0.36</v>
      </c>
      <c r="L38" s="24">
        <f t="shared" si="5"/>
        <v>0.64</v>
      </c>
    </row>
    <row r="39" spans="1:12" ht="17" customHeight="1" thickBot="1" x14ac:dyDescent="0.25">
      <c r="A39" s="37">
        <f t="shared" ca="1" si="6"/>
        <v>0</v>
      </c>
      <c r="B39" s="37">
        <f t="shared" ca="1" si="6"/>
        <v>0</v>
      </c>
      <c r="C39" s="37">
        <f t="shared" ca="1" si="6"/>
        <v>1</v>
      </c>
      <c r="D39" s="37">
        <f t="shared" ca="1" si="6"/>
        <v>1</v>
      </c>
      <c r="E39" s="37">
        <f t="shared" ca="1" si="6"/>
        <v>1</v>
      </c>
      <c r="G39" s="11"/>
      <c r="H39" s="11"/>
      <c r="I39" s="2">
        <v>10</v>
      </c>
      <c r="J39" s="2">
        <f t="shared" si="3"/>
        <v>0.4</v>
      </c>
      <c r="K39" s="24">
        <f t="shared" si="4"/>
        <v>0.4</v>
      </c>
      <c r="L39" s="24">
        <f t="shared" si="5"/>
        <v>0.6</v>
      </c>
    </row>
    <row r="40" spans="1:12" ht="17" customHeight="1" thickBot="1" x14ac:dyDescent="0.25">
      <c r="A40" s="37">
        <f t="shared" ca="1" si="6"/>
        <v>1</v>
      </c>
      <c r="B40" s="37">
        <f t="shared" ca="1" si="6"/>
        <v>0</v>
      </c>
      <c r="C40" s="37">
        <f t="shared" ca="1" si="6"/>
        <v>1</v>
      </c>
      <c r="D40" s="37">
        <f t="shared" ca="1" si="6"/>
        <v>0</v>
      </c>
      <c r="E40" s="37">
        <f t="shared" ca="1" si="6"/>
        <v>1</v>
      </c>
      <c r="G40" s="11"/>
      <c r="H40" s="11"/>
      <c r="I40" s="2">
        <v>11</v>
      </c>
      <c r="J40" s="2">
        <f t="shared" si="3"/>
        <v>0.44</v>
      </c>
      <c r="K40" s="24">
        <f t="shared" si="4"/>
        <v>0.44</v>
      </c>
      <c r="L40" s="24">
        <f t="shared" si="5"/>
        <v>0.56000000000000005</v>
      </c>
    </row>
    <row r="41" spans="1:12" ht="17" customHeight="1" thickBot="1" x14ac:dyDescent="0.25">
      <c r="A41" s="37">
        <f t="shared" ca="1" si="6"/>
        <v>1</v>
      </c>
      <c r="B41" s="37">
        <f t="shared" ca="1" si="6"/>
        <v>1</v>
      </c>
      <c r="C41" s="37">
        <f t="shared" ca="1" si="6"/>
        <v>1</v>
      </c>
      <c r="D41" s="37">
        <f t="shared" ca="1" si="6"/>
        <v>1</v>
      </c>
      <c r="E41" s="37">
        <f t="shared" ca="1" si="6"/>
        <v>0</v>
      </c>
      <c r="G41" s="11"/>
      <c r="H41" s="11"/>
      <c r="I41" s="2">
        <v>12</v>
      </c>
      <c r="J41" s="2">
        <f t="shared" si="3"/>
        <v>0.48</v>
      </c>
      <c r="K41" s="24">
        <f t="shared" si="4"/>
        <v>0.48</v>
      </c>
      <c r="L41" s="24">
        <f t="shared" si="5"/>
        <v>0.52</v>
      </c>
    </row>
    <row r="42" spans="1:12" ht="17" customHeight="1" x14ac:dyDescent="0.2">
      <c r="A42" s="37">
        <f t="shared" ca="1" si="6"/>
        <v>1</v>
      </c>
      <c r="B42" s="37">
        <f t="shared" ca="1" si="6"/>
        <v>1</v>
      </c>
      <c r="C42" s="37">
        <f t="shared" ca="1" si="6"/>
        <v>1</v>
      </c>
      <c r="D42" s="37">
        <f t="shared" ca="1" si="6"/>
        <v>1</v>
      </c>
      <c r="E42" s="37">
        <f t="shared" ca="1" si="6"/>
        <v>1</v>
      </c>
      <c r="G42" s="11"/>
      <c r="H42" s="11"/>
      <c r="I42" s="2">
        <v>13</v>
      </c>
      <c r="J42" s="2">
        <f t="shared" si="3"/>
        <v>0.52</v>
      </c>
      <c r="K42" s="24">
        <f t="shared" si="4"/>
        <v>0.52</v>
      </c>
      <c r="L42" s="24">
        <f t="shared" si="5"/>
        <v>0.48</v>
      </c>
    </row>
    <row r="43" spans="1:12" ht="17" customHeight="1" x14ac:dyDescent="0.2">
      <c r="D43" s="27" t="s">
        <v>1</v>
      </c>
      <c r="E43" s="28">
        <f ca="1">ROUND(SUM(A38:E42)/25,2)</f>
        <v>0.76</v>
      </c>
      <c r="G43" s="11"/>
      <c r="H43" s="11"/>
      <c r="I43" s="2">
        <v>14</v>
      </c>
      <c r="J43" s="2">
        <f t="shared" si="3"/>
        <v>0.56000000000000005</v>
      </c>
      <c r="K43" s="24">
        <f t="shared" si="4"/>
        <v>0.56000000000000005</v>
      </c>
      <c r="L43" s="24">
        <f t="shared" si="5"/>
        <v>0.43999999999999995</v>
      </c>
    </row>
    <row r="44" spans="1:12" ht="17" customHeight="1" x14ac:dyDescent="0.2">
      <c r="G44" s="11"/>
      <c r="H44" s="11"/>
      <c r="I44" s="2">
        <v>15</v>
      </c>
      <c r="J44" s="2">
        <f t="shared" si="3"/>
        <v>0.6</v>
      </c>
      <c r="K44" s="24">
        <f t="shared" si="4"/>
        <v>0.6</v>
      </c>
      <c r="L44" s="24">
        <f t="shared" si="5"/>
        <v>0.4</v>
      </c>
    </row>
    <row r="45" spans="1:12" ht="17" customHeight="1" x14ac:dyDescent="0.2">
      <c r="G45" s="11"/>
      <c r="H45" s="11"/>
      <c r="I45" s="2">
        <v>16</v>
      </c>
      <c r="J45" s="2">
        <f t="shared" si="3"/>
        <v>0.64</v>
      </c>
      <c r="K45" s="24">
        <f t="shared" si="4"/>
        <v>0.64</v>
      </c>
      <c r="L45" s="24">
        <f t="shared" si="5"/>
        <v>0.36</v>
      </c>
    </row>
    <row r="46" spans="1:12" ht="17" customHeight="1" x14ac:dyDescent="0.2">
      <c r="G46" s="11"/>
      <c r="H46" s="11"/>
      <c r="I46" s="2">
        <v>17</v>
      </c>
      <c r="J46" s="2">
        <f t="shared" si="3"/>
        <v>0.68</v>
      </c>
      <c r="K46" s="24">
        <f t="shared" si="4"/>
        <v>0.68</v>
      </c>
      <c r="L46" s="24">
        <f t="shared" si="5"/>
        <v>0.31999999999999995</v>
      </c>
    </row>
    <row r="47" spans="1:12" ht="17" customHeight="1" x14ac:dyDescent="0.2">
      <c r="G47" s="11"/>
      <c r="H47" s="11"/>
      <c r="I47" s="2">
        <v>18</v>
      </c>
      <c r="J47" s="2">
        <f t="shared" si="3"/>
        <v>0.72</v>
      </c>
      <c r="K47" s="24">
        <f t="shared" si="4"/>
        <v>0.72</v>
      </c>
      <c r="L47" s="24">
        <f t="shared" si="5"/>
        <v>0.28000000000000003</v>
      </c>
    </row>
    <row r="48" spans="1:12" ht="17" customHeight="1" x14ac:dyDescent="0.2">
      <c r="G48" s="11"/>
      <c r="H48" s="11"/>
      <c r="I48" s="2">
        <v>19</v>
      </c>
      <c r="J48" s="2">
        <f t="shared" si="3"/>
        <v>0.76</v>
      </c>
      <c r="K48" s="24">
        <f t="shared" si="4"/>
        <v>0.76</v>
      </c>
      <c r="L48" s="24">
        <f t="shared" si="5"/>
        <v>0.24</v>
      </c>
    </row>
    <row r="49" spans="7:12" ht="17" customHeight="1" x14ac:dyDescent="0.2">
      <c r="G49" s="11"/>
      <c r="H49" s="11"/>
      <c r="I49" s="2">
        <v>20</v>
      </c>
      <c r="J49" s="2">
        <f t="shared" si="3"/>
        <v>0.8</v>
      </c>
      <c r="K49" s="24">
        <f t="shared" si="4"/>
        <v>0.8</v>
      </c>
      <c r="L49" s="24">
        <f t="shared" si="5"/>
        <v>0.19999999999999996</v>
      </c>
    </row>
    <row r="50" spans="7:12" ht="17" customHeight="1" x14ac:dyDescent="0.2">
      <c r="G50" s="11"/>
      <c r="H50" s="11"/>
      <c r="I50" s="2">
        <v>21</v>
      </c>
      <c r="J50" s="2">
        <f t="shared" si="3"/>
        <v>0.84</v>
      </c>
      <c r="K50" s="24">
        <f t="shared" si="4"/>
        <v>0.84</v>
      </c>
      <c r="L50" s="24">
        <f t="shared" si="5"/>
        <v>0.16000000000000003</v>
      </c>
    </row>
    <row r="51" spans="7:12" ht="17" customHeight="1" x14ac:dyDescent="0.2">
      <c r="G51" s="11"/>
      <c r="H51" s="11"/>
      <c r="I51" s="2">
        <v>22</v>
      </c>
      <c r="J51" s="2">
        <f t="shared" si="3"/>
        <v>0.88</v>
      </c>
      <c r="K51" s="24">
        <f t="shared" si="4"/>
        <v>0.88</v>
      </c>
      <c r="L51" s="24">
        <f t="shared" si="5"/>
        <v>0.12</v>
      </c>
    </row>
    <row r="52" spans="7:12" ht="17" customHeight="1" x14ac:dyDescent="0.2">
      <c r="G52" s="11"/>
      <c r="H52" s="11"/>
      <c r="I52" s="2">
        <v>23</v>
      </c>
      <c r="J52" s="2">
        <f t="shared" si="3"/>
        <v>0.92</v>
      </c>
      <c r="K52" s="24">
        <f t="shared" si="4"/>
        <v>0.92</v>
      </c>
      <c r="L52" s="24">
        <f t="shared" si="5"/>
        <v>7.999999999999996E-2</v>
      </c>
    </row>
    <row r="53" spans="7:12" ht="17" customHeight="1" x14ac:dyDescent="0.2">
      <c r="G53" s="11"/>
      <c r="H53" s="11"/>
      <c r="I53" s="2">
        <v>24</v>
      </c>
      <c r="J53" s="2">
        <f t="shared" si="3"/>
        <v>0.96</v>
      </c>
      <c r="K53" s="24">
        <f t="shared" si="4"/>
        <v>0.96</v>
      </c>
      <c r="L53" s="24">
        <f t="shared" si="5"/>
        <v>4.0000000000000036E-2</v>
      </c>
    </row>
    <row r="54" spans="7:12" ht="17" customHeight="1" x14ac:dyDescent="0.2">
      <c r="G54" s="11"/>
      <c r="H54" s="11"/>
      <c r="I54" s="2">
        <v>25</v>
      </c>
      <c r="J54" s="2">
        <f t="shared" si="3"/>
        <v>1</v>
      </c>
      <c r="K54" s="24">
        <f t="shared" si="4"/>
        <v>1</v>
      </c>
      <c r="L54" s="24">
        <f t="shared" si="5"/>
        <v>0</v>
      </c>
    </row>
    <row r="55" spans="7:12" ht="17" customHeight="1" x14ac:dyDescent="0.2">
      <c r="G55" s="11"/>
      <c r="H55" s="11"/>
      <c r="J55" s="5"/>
      <c r="K55" s="5"/>
      <c r="L55" s="5"/>
    </row>
    <row r="56" spans="7:12" ht="17" customHeight="1" x14ac:dyDescent="0.2">
      <c r="G56" s="11"/>
      <c r="H56" s="11"/>
      <c r="J56" s="5"/>
      <c r="K56" s="5"/>
      <c r="L56" s="5"/>
    </row>
    <row r="57" spans="7:12" ht="17" customHeight="1" x14ac:dyDescent="0.2">
      <c r="G57" s="11"/>
      <c r="H57" s="11"/>
      <c r="J57" s="5"/>
      <c r="K57" s="5"/>
      <c r="L57" s="5"/>
    </row>
    <row r="58" spans="7:12" ht="17" customHeight="1" x14ac:dyDescent="0.2">
      <c r="G58" s="11"/>
      <c r="H58" s="11"/>
      <c r="J58" s="5"/>
      <c r="K58" s="5"/>
      <c r="L58" s="5"/>
    </row>
    <row r="59" spans="7:12" ht="17" customHeight="1" x14ac:dyDescent="0.2">
      <c r="G59" s="11"/>
      <c r="H59" s="11"/>
    </row>
    <row r="60" spans="7:12" ht="17" customHeight="1" x14ac:dyDescent="0.2">
      <c r="G60" s="11"/>
      <c r="H60" s="11"/>
    </row>
    <row r="61" spans="7:12" ht="17" customHeight="1" x14ac:dyDescent="0.2">
      <c r="G61" s="11"/>
      <c r="H61" s="11"/>
    </row>
    <row r="62" spans="7:12" ht="17" customHeight="1" x14ac:dyDescent="0.2">
      <c r="G62" s="11"/>
      <c r="H62" s="11"/>
    </row>
    <row r="63" spans="7:12" ht="17" customHeight="1" x14ac:dyDescent="0.2">
      <c r="G63" s="11"/>
      <c r="H63" s="11"/>
    </row>
    <row r="64" spans="7:12" ht="17" customHeight="1" x14ac:dyDescent="0.2">
      <c r="G64" s="11"/>
      <c r="H64" s="11"/>
    </row>
    <row r="65" spans="7:8" ht="17" customHeight="1" x14ac:dyDescent="0.2">
      <c r="G65" s="11"/>
      <c r="H65" s="11"/>
    </row>
    <row r="66" spans="7:8" ht="17" customHeight="1" x14ac:dyDescent="0.2">
      <c r="G66" s="11"/>
      <c r="H66" s="11"/>
    </row>
    <row r="67" spans="7:8" ht="17" customHeight="1" x14ac:dyDescent="0.2">
      <c r="G67" s="11"/>
      <c r="H67" s="11"/>
    </row>
    <row r="68" spans="7:8" ht="17" customHeight="1" x14ac:dyDescent="0.2">
      <c r="G68" s="11"/>
      <c r="H68" s="11"/>
    </row>
    <row r="69" spans="7:8" ht="17" customHeight="1" x14ac:dyDescent="0.2">
      <c r="G69" s="11"/>
      <c r="H69" s="11"/>
    </row>
    <row r="70" spans="7:8" ht="17" customHeight="1" x14ac:dyDescent="0.2">
      <c r="G70" s="11"/>
      <c r="H70" s="11"/>
    </row>
    <row r="71" spans="7:8" ht="17" customHeight="1" x14ac:dyDescent="0.2">
      <c r="G71" s="11"/>
      <c r="H71" s="11"/>
    </row>
    <row r="72" spans="7:8" ht="17" customHeight="1" x14ac:dyDescent="0.2">
      <c r="G72" s="11"/>
      <c r="H72" s="11"/>
    </row>
    <row r="73" spans="7:8" ht="17" customHeight="1" x14ac:dyDescent="0.2">
      <c r="G73" s="11"/>
      <c r="H73" s="11"/>
    </row>
    <row r="74" spans="7:8" ht="17" customHeight="1" x14ac:dyDescent="0.2">
      <c r="G74" s="11"/>
      <c r="H74" s="11"/>
    </row>
    <row r="75" spans="7:8" ht="17" customHeight="1" x14ac:dyDescent="0.2">
      <c r="G75" s="11"/>
      <c r="H75" s="11"/>
    </row>
    <row r="76" spans="7:8" ht="17" customHeight="1" x14ac:dyDescent="0.2">
      <c r="G76" s="11"/>
      <c r="H76" s="11"/>
    </row>
    <row r="77" spans="7:8" ht="17" customHeight="1" x14ac:dyDescent="0.2">
      <c r="G77" s="11"/>
      <c r="H77" s="11"/>
    </row>
    <row r="78" spans="7:8" ht="17" customHeight="1" x14ac:dyDescent="0.2">
      <c r="G78" s="11"/>
      <c r="H78" s="11"/>
    </row>
    <row r="79" spans="7:8" ht="17" customHeight="1" x14ac:dyDescent="0.2">
      <c r="G79" s="11"/>
      <c r="H79" s="11"/>
    </row>
    <row r="80" spans="7:8" ht="17" customHeight="1" x14ac:dyDescent="0.2">
      <c r="G80" s="11"/>
      <c r="H80" s="11"/>
    </row>
    <row r="81" spans="7:8" ht="17" customHeight="1" x14ac:dyDescent="0.2">
      <c r="G81" s="11"/>
      <c r="H81" s="11"/>
    </row>
    <row r="82" spans="7:8" ht="17" customHeight="1" x14ac:dyDescent="0.2">
      <c r="G82" s="11"/>
      <c r="H82" s="11"/>
    </row>
    <row r="83" spans="7:8" ht="17" customHeight="1" x14ac:dyDescent="0.2">
      <c r="G83" s="11"/>
      <c r="H83" s="11"/>
    </row>
    <row r="84" spans="7:8" ht="17" customHeight="1" x14ac:dyDescent="0.2">
      <c r="G84" s="11"/>
      <c r="H84" s="11"/>
    </row>
    <row r="85" spans="7:8" ht="17" customHeight="1" x14ac:dyDescent="0.2">
      <c r="G85" s="11"/>
      <c r="H85" s="11"/>
    </row>
    <row r="86" spans="7:8" ht="17" customHeight="1" x14ac:dyDescent="0.2">
      <c r="G86" s="11"/>
      <c r="H86" s="11"/>
    </row>
    <row r="87" spans="7:8" ht="17" customHeight="1" x14ac:dyDescent="0.2">
      <c r="G87" s="11"/>
      <c r="H87" s="11"/>
    </row>
    <row r="88" spans="7:8" ht="17" customHeight="1" x14ac:dyDescent="0.2">
      <c r="G88" s="11"/>
      <c r="H88" s="11"/>
    </row>
    <row r="89" spans="7:8" ht="17" customHeight="1" x14ac:dyDescent="0.2">
      <c r="G89" s="11"/>
      <c r="H89" s="11"/>
    </row>
    <row r="90" spans="7:8" ht="17" customHeight="1" x14ac:dyDescent="0.2">
      <c r="G90" s="11"/>
      <c r="H90" s="11"/>
    </row>
    <row r="91" spans="7:8" ht="17" customHeight="1" x14ac:dyDescent="0.2">
      <c r="G91" s="11"/>
      <c r="H91" s="11"/>
    </row>
    <row r="92" spans="7:8" ht="17" customHeight="1" x14ac:dyDescent="0.2">
      <c r="G92" s="11"/>
      <c r="H92" s="11"/>
    </row>
    <row r="93" spans="7:8" ht="17" customHeight="1" x14ac:dyDescent="0.2">
      <c r="G93" s="11"/>
      <c r="H93" s="11"/>
    </row>
    <row r="94" spans="7:8" ht="17" customHeight="1" x14ac:dyDescent="0.2">
      <c r="G94" s="11"/>
      <c r="H94" s="11"/>
    </row>
    <row r="95" spans="7:8" ht="17" customHeight="1" x14ac:dyDescent="0.2">
      <c r="G95" s="11"/>
      <c r="H95" s="11"/>
    </row>
    <row r="96" spans="7:8" ht="17" customHeight="1" x14ac:dyDescent="0.2">
      <c r="G96" s="11"/>
      <c r="H96" s="11"/>
    </row>
    <row r="97" spans="7:8" ht="17" customHeight="1" x14ac:dyDescent="0.2">
      <c r="G97" s="11"/>
      <c r="H97" s="11"/>
    </row>
    <row r="98" spans="7:8" ht="17" customHeight="1" x14ac:dyDescent="0.2">
      <c r="G98" s="11"/>
      <c r="H98" s="11"/>
    </row>
    <row r="99" spans="7:8" ht="17" customHeight="1" x14ac:dyDescent="0.2">
      <c r="G99" s="11"/>
      <c r="H99" s="11"/>
    </row>
    <row r="100" spans="7:8" ht="17" customHeight="1" x14ac:dyDescent="0.2">
      <c r="G100" s="11"/>
      <c r="H100" s="11"/>
    </row>
    <row r="101" spans="7:8" ht="17" customHeight="1" x14ac:dyDescent="0.2">
      <c r="G101" s="11"/>
      <c r="H101" s="11"/>
    </row>
    <row r="102" spans="7:8" ht="17" customHeight="1" x14ac:dyDescent="0.2">
      <c r="G102" s="11"/>
      <c r="H102" s="11"/>
    </row>
    <row r="103" spans="7:8" ht="17" customHeight="1" x14ac:dyDescent="0.2">
      <c r="G103" s="11"/>
      <c r="H103" s="11"/>
    </row>
    <row r="104" spans="7:8" ht="17" customHeight="1" x14ac:dyDescent="0.2">
      <c r="G104" s="11"/>
      <c r="H104" s="11"/>
    </row>
    <row r="105" spans="7:8" ht="17" customHeight="1" x14ac:dyDescent="0.2">
      <c r="G105" s="11"/>
      <c r="H105" s="11"/>
    </row>
  </sheetData>
  <mergeCells count="6">
    <mergeCell ref="K8:N8"/>
    <mergeCell ref="A29:C29"/>
    <mergeCell ref="A37:C37"/>
    <mergeCell ref="K18:P18"/>
    <mergeCell ref="A13:C13"/>
    <mergeCell ref="A21:C21"/>
  </mergeCells>
  <phoneticPr fontId="0" type="noConversion"/>
  <conditionalFormatting sqref="A38:E42 A30:E34 E27">
    <cfRule type="cellIs" dxfId="2" priority="1" stopIfTrue="1" operator="equal">
      <formula>1</formula>
    </cfRule>
  </conditionalFormatting>
  <conditionalFormatting sqref="A22:E26 A14:E18">
    <cfRule type="cellIs" dxfId="1" priority="2" stopIfTrue="1" operator="equal">
      <formula>1</formula>
    </cfRule>
    <cfRule type="cellIs" dxfId="0" priority="3" stopIfTrue="1" operator="equal">
      <formula>0</formula>
    </cfRule>
  </conditionalFormatting>
  <printOptions headings="1" gridLines="1"/>
  <pageMargins left="0.75" right="0.75" top="1" bottom="1" header="0.5" footer="0.5"/>
  <pageSetup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Donovan and Peter Jones</dc:creator>
  <cp:lastModifiedBy>Microsoft Office User</cp:lastModifiedBy>
  <dcterms:created xsi:type="dcterms:W3CDTF">1999-10-09T12:07:24Z</dcterms:created>
  <dcterms:modified xsi:type="dcterms:W3CDTF">2020-06-25T15:36:55Z</dcterms:modified>
</cp:coreProperties>
</file>