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ate1904="1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C928192F-BB36-EB4D-8132-55B0192DABED}" xr6:coauthVersionLast="45" xr6:coauthVersionMax="45" xr10:uidLastSave="{00000000-0000-0000-0000-000000000000}"/>
  <bookViews>
    <workbookView xWindow="540" yWindow="-12380" windowWidth="10000" windowHeight="5440"/>
  </bookViews>
  <sheets>
    <sheet name="IslandBiogeography" sheetId="1" r:id="rId1"/>
  </sheets>
  <definedNames>
    <definedName name="area">IslandBiogeography!$C$7</definedName>
    <definedName name="ascale">IslandBiogeography!$G$7</definedName>
    <definedName name="colonization">IslandBiogeography!$C$9</definedName>
    <definedName name="distance">IslandBiogeography!$C$8</definedName>
    <definedName name="dscale">IslandBiogeography!$G$6</definedName>
    <definedName name="extinction">IslandBiogeography!$C$10</definedName>
    <definedName name="pool">IslandBiogeography!$C$6</definedName>
    <definedName name="richness">IslandBiogeography!$B1</definedName>
    <definedName name="richprev">IslandBiogeography!$B1048576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B14" i="1"/>
  <c r="D14" i="1" s="1"/>
  <c r="C14" i="1"/>
  <c r="J14" i="1"/>
  <c r="M14" i="1" s="1"/>
  <c r="K14" i="1"/>
  <c r="L14" i="1"/>
  <c r="N14" i="1"/>
  <c r="O14" i="1"/>
  <c r="P14" i="1"/>
  <c r="S14" i="1"/>
  <c r="T14" i="1"/>
  <c r="W14" i="1" s="1"/>
  <c r="U14" i="1"/>
  <c r="V14" i="1"/>
  <c r="X14" i="1"/>
  <c r="B15" i="1"/>
  <c r="C15" i="1"/>
  <c r="D15" i="1"/>
  <c r="J15" i="1"/>
  <c r="L15" i="1" s="1"/>
  <c r="N15" i="1"/>
  <c r="S15" i="1"/>
  <c r="V15" i="1" s="1"/>
  <c r="T15" i="1"/>
  <c r="W15" i="1" s="1"/>
  <c r="U15" i="1"/>
  <c r="X15" i="1"/>
  <c r="B16" i="1"/>
  <c r="C16" i="1" s="1"/>
  <c r="D16" i="1"/>
  <c r="J16" i="1"/>
  <c r="L16" i="1" s="1"/>
  <c r="N16" i="1"/>
  <c r="R16" i="1"/>
  <c r="U16" i="1" s="1"/>
  <c r="X16" i="1" s="1"/>
  <c r="S16" i="1"/>
  <c r="V16" i="1" s="1"/>
  <c r="B17" i="1"/>
  <c r="C17" i="1"/>
  <c r="D17" i="1"/>
  <c r="J17" i="1"/>
  <c r="K17" i="1" s="1"/>
  <c r="L17" i="1"/>
  <c r="M17" i="1"/>
  <c r="N17" i="1"/>
  <c r="P17" i="1"/>
  <c r="R17" i="1"/>
  <c r="T17" i="1" s="1"/>
  <c r="W17" i="1" s="1"/>
  <c r="B18" i="1"/>
  <c r="D18" i="1" s="1"/>
  <c r="C18" i="1"/>
  <c r="J18" i="1"/>
  <c r="K18" i="1"/>
  <c r="L18" i="1"/>
  <c r="M18" i="1"/>
  <c r="N18" i="1"/>
  <c r="O18" i="1"/>
  <c r="P18" i="1"/>
  <c r="R18" i="1"/>
  <c r="S18" i="1" s="1"/>
  <c r="V18" i="1" s="1"/>
  <c r="T18" i="1"/>
  <c r="W18" i="1" s="1"/>
  <c r="U18" i="1"/>
  <c r="X18" i="1" s="1"/>
  <c r="B19" i="1"/>
  <c r="D19" i="1" s="1"/>
  <c r="J19" i="1"/>
  <c r="M19" i="1" s="1"/>
  <c r="K19" i="1"/>
  <c r="N19" i="1"/>
  <c r="O19" i="1"/>
  <c r="B20" i="1"/>
  <c r="C20" i="1" s="1"/>
  <c r="D20" i="1"/>
  <c r="J20" i="1"/>
  <c r="L20" i="1" s="1"/>
  <c r="N20" i="1"/>
  <c r="R20" i="1"/>
  <c r="U20" i="1" s="1"/>
  <c r="X20" i="1" s="1"/>
  <c r="S20" i="1"/>
  <c r="V20" i="1" s="1"/>
  <c r="B21" i="1"/>
  <c r="C21" i="1"/>
  <c r="D21" i="1"/>
  <c r="J21" i="1"/>
  <c r="K21" i="1" s="1"/>
  <c r="L21" i="1"/>
  <c r="M21" i="1"/>
  <c r="N21" i="1"/>
  <c r="P21" i="1"/>
  <c r="B22" i="1"/>
  <c r="D22" i="1" s="1"/>
  <c r="C22" i="1"/>
  <c r="J22" i="1"/>
  <c r="K22" i="1"/>
  <c r="L22" i="1"/>
  <c r="M22" i="1"/>
  <c r="N22" i="1"/>
  <c r="O22" i="1"/>
  <c r="P22" i="1"/>
  <c r="B23" i="1"/>
  <c r="D23" i="1" s="1"/>
  <c r="J23" i="1"/>
  <c r="M23" i="1" s="1"/>
  <c r="K23" i="1"/>
  <c r="N23" i="1"/>
  <c r="O23" i="1"/>
  <c r="B24" i="1"/>
  <c r="C24" i="1" s="1"/>
  <c r="D24" i="1"/>
  <c r="J24" i="1"/>
  <c r="L24" i="1" s="1"/>
  <c r="N24" i="1"/>
  <c r="C28" i="1"/>
  <c r="D28" i="1"/>
  <c r="B29" i="1"/>
  <c r="D29" i="1" s="1"/>
  <c r="C29" i="1" l="1"/>
  <c r="B30" i="1" s="1"/>
  <c r="O24" i="1"/>
  <c r="K24" i="1"/>
  <c r="P23" i="1"/>
  <c r="L23" i="1"/>
  <c r="C23" i="1"/>
  <c r="R22" i="1"/>
  <c r="T20" i="1"/>
  <c r="W20" i="1" s="1"/>
  <c r="O20" i="1"/>
  <c r="K20" i="1"/>
  <c r="P19" i="1"/>
  <c r="L19" i="1"/>
  <c r="C19" i="1"/>
  <c r="S17" i="1"/>
  <c r="V17" i="1" s="1"/>
  <c r="T16" i="1"/>
  <c r="W16" i="1" s="1"/>
  <c r="O16" i="1"/>
  <c r="K16" i="1"/>
  <c r="O15" i="1"/>
  <c r="K15" i="1"/>
  <c r="G13" i="1"/>
  <c r="M24" i="1"/>
  <c r="M20" i="1"/>
  <c r="U17" i="1"/>
  <c r="X17" i="1" s="1"/>
  <c r="M16" i="1"/>
  <c r="M15" i="1"/>
  <c r="P24" i="1"/>
  <c r="O21" i="1"/>
  <c r="P20" i="1"/>
  <c r="R19" i="1"/>
  <c r="O17" i="1"/>
  <c r="P16" i="1"/>
  <c r="P15" i="1"/>
  <c r="C30" i="1" l="1"/>
  <c r="B31" i="1" s="1"/>
  <c r="D30" i="1"/>
  <c r="S22" i="1"/>
  <c r="V22" i="1" s="1"/>
  <c r="T22" i="1"/>
  <c r="W22" i="1" s="1"/>
  <c r="R24" i="1"/>
  <c r="U22" i="1"/>
  <c r="X22" i="1" s="1"/>
  <c r="S19" i="1"/>
  <c r="V19" i="1" s="1"/>
  <c r="T19" i="1"/>
  <c r="W19" i="1" s="1"/>
  <c r="R21" i="1"/>
  <c r="U19" i="1"/>
  <c r="X19" i="1" s="1"/>
  <c r="C31" i="1" l="1"/>
  <c r="B32" i="1" s="1"/>
  <c r="D31" i="1"/>
  <c r="T21" i="1"/>
  <c r="W21" i="1" s="1"/>
  <c r="R23" i="1"/>
  <c r="U21" i="1"/>
  <c r="X21" i="1" s="1"/>
  <c r="S21" i="1"/>
  <c r="V21" i="1" s="1"/>
  <c r="U24" i="1"/>
  <c r="X24" i="1" s="1"/>
  <c r="S24" i="1"/>
  <c r="V24" i="1" s="1"/>
  <c r="T24" i="1"/>
  <c r="W24" i="1" s="1"/>
  <c r="C32" i="1" l="1"/>
  <c r="B33" i="1" s="1"/>
  <c r="D32" i="1"/>
  <c r="S23" i="1"/>
  <c r="V23" i="1" s="1"/>
  <c r="T23" i="1"/>
  <c r="W23" i="1" s="1"/>
  <c r="U23" i="1"/>
  <c r="X23" i="1" s="1"/>
  <c r="D33" i="1" l="1"/>
  <c r="C33" i="1"/>
  <c r="B34" i="1" s="1"/>
  <c r="C34" i="1" l="1"/>
  <c r="B35" i="1" s="1"/>
  <c r="D34" i="1"/>
  <c r="C35" i="1" l="1"/>
  <c r="D35" i="1"/>
  <c r="B36" i="1"/>
  <c r="C36" i="1" l="1"/>
  <c r="B37" i="1" s="1"/>
  <c r="D36" i="1"/>
  <c r="D37" i="1" l="1"/>
  <c r="C37" i="1"/>
  <c r="B38" i="1" s="1"/>
  <c r="C38" i="1" l="1"/>
  <c r="B39" i="1" s="1"/>
  <c r="D38" i="1"/>
  <c r="C39" i="1" l="1"/>
  <c r="B40" i="1" s="1"/>
  <c r="D39" i="1"/>
  <c r="C40" i="1" l="1"/>
  <c r="B41" i="1" s="1"/>
  <c r="D40" i="1"/>
  <c r="D41" i="1" l="1"/>
  <c r="C41" i="1"/>
  <c r="B42" i="1" s="1"/>
  <c r="C42" i="1" l="1"/>
  <c r="D42" i="1"/>
  <c r="B43" i="1" s="1"/>
  <c r="C43" i="1" l="1"/>
  <c r="B44" i="1" s="1"/>
  <c r="D43" i="1"/>
  <c r="C44" i="1" l="1"/>
  <c r="B45" i="1" s="1"/>
  <c r="D44" i="1"/>
  <c r="D45" i="1" l="1"/>
  <c r="C45" i="1"/>
  <c r="B46" i="1" s="1"/>
  <c r="C46" i="1" l="1"/>
  <c r="B47" i="1" s="1"/>
  <c r="D46" i="1"/>
  <c r="C47" i="1" l="1"/>
  <c r="B48" i="1" s="1"/>
  <c r="D47" i="1"/>
  <c r="C48" i="1" l="1"/>
  <c r="B49" i="1" s="1"/>
  <c r="D48" i="1"/>
  <c r="D49" i="1" l="1"/>
  <c r="C49" i="1"/>
  <c r="B50" i="1" s="1"/>
  <c r="C50" i="1" l="1"/>
  <c r="B51" i="1" s="1"/>
  <c r="D50" i="1"/>
  <c r="C51" i="1" l="1"/>
  <c r="B52" i="1" s="1"/>
  <c r="D51" i="1"/>
  <c r="C52" i="1" l="1"/>
  <c r="D52" i="1"/>
  <c r="B53" i="1" s="1"/>
  <c r="D53" i="1" l="1"/>
  <c r="C53" i="1"/>
  <c r="B54" i="1" s="1"/>
  <c r="D54" i="1" l="1"/>
  <c r="C54" i="1"/>
  <c r="B55" i="1" s="1"/>
  <c r="C55" i="1" l="1"/>
  <c r="B56" i="1" s="1"/>
  <c r="D55" i="1"/>
  <c r="C56" i="1" l="1"/>
  <c r="B57" i="1" s="1"/>
  <c r="D56" i="1"/>
  <c r="D57" i="1" l="1"/>
  <c r="C57" i="1"/>
  <c r="B58" i="1" s="1"/>
  <c r="D58" i="1" l="1"/>
  <c r="B59" i="1" s="1"/>
  <c r="C58" i="1"/>
  <c r="C59" i="1" l="1"/>
  <c r="B60" i="1" s="1"/>
  <c r="D59" i="1"/>
  <c r="C60" i="1" l="1"/>
  <c r="B61" i="1" s="1"/>
  <c r="D60" i="1"/>
  <c r="D61" i="1" l="1"/>
  <c r="C61" i="1"/>
  <c r="B62" i="1" s="1"/>
  <c r="D62" i="1" l="1"/>
  <c r="C62" i="1"/>
  <c r="B63" i="1" s="1"/>
  <c r="C63" i="1" l="1"/>
  <c r="B64" i="1" s="1"/>
  <c r="D63" i="1"/>
  <c r="C64" i="1" l="1"/>
  <c r="B65" i="1" s="1"/>
  <c r="D64" i="1"/>
  <c r="D65" i="1" l="1"/>
  <c r="C65" i="1"/>
  <c r="B66" i="1" s="1"/>
  <c r="D66" i="1" l="1"/>
  <c r="C66" i="1"/>
  <c r="B67" i="1" s="1"/>
  <c r="C67" i="1" l="1"/>
  <c r="B68" i="1" s="1"/>
  <c r="D67" i="1"/>
  <c r="C68" i="1" l="1"/>
  <c r="D68" i="1"/>
  <c r="B69" i="1"/>
  <c r="D69" i="1" l="1"/>
  <c r="C69" i="1"/>
  <c r="B70" i="1"/>
  <c r="D70" i="1" l="1"/>
  <c r="C70" i="1"/>
  <c r="B71" i="1" s="1"/>
  <c r="C71" i="1" l="1"/>
  <c r="D71" i="1"/>
  <c r="B72" i="1" s="1"/>
  <c r="C72" i="1" l="1"/>
  <c r="B73" i="1" s="1"/>
  <c r="D72" i="1"/>
  <c r="D73" i="1" l="1"/>
  <c r="C73" i="1"/>
  <c r="B74" i="1" s="1"/>
  <c r="D74" i="1" l="1"/>
  <c r="C74" i="1"/>
  <c r="B75" i="1" s="1"/>
  <c r="C75" i="1" l="1"/>
  <c r="B76" i="1" s="1"/>
  <c r="D75" i="1"/>
  <c r="C76" i="1" l="1"/>
  <c r="B77" i="1" s="1"/>
  <c r="D76" i="1"/>
  <c r="D77" i="1" l="1"/>
  <c r="C77" i="1"/>
  <c r="B78" i="1" s="1"/>
  <c r="D78" i="1" l="1"/>
  <c r="C78" i="1"/>
</calcChain>
</file>

<file path=xl/sharedStrings.xml><?xml version="1.0" encoding="utf-8"?>
<sst xmlns="http://schemas.openxmlformats.org/spreadsheetml/2006/main" count="48" uniqueCount="41">
  <si>
    <t>Assumes no interaction between species on an island.</t>
  </si>
  <si>
    <t>Immigration</t>
  </si>
  <si>
    <t>Extinction</t>
  </si>
  <si>
    <t>Time</t>
  </si>
  <si>
    <t>Area</t>
  </si>
  <si>
    <t>Island Biogeography</t>
  </si>
  <si>
    <t>Assumes all species have equal dispersal ability and risk of extinction.</t>
  </si>
  <si>
    <t>Parameters</t>
  </si>
  <si>
    <t>Fraction of pool</t>
  </si>
  <si>
    <t>Near</t>
  </si>
  <si>
    <t>Medium</t>
  </si>
  <si>
    <t>Far</t>
  </si>
  <si>
    <t>Species-Area Relationships at Different Distances</t>
  </si>
  <si>
    <t>Species pool on mainland (P)</t>
  </si>
  <si>
    <t>Area of island (A)</t>
  </si>
  <si>
    <t>Distance from mainland (D)</t>
  </si>
  <si>
    <t>Colonization probability (c)</t>
  </si>
  <si>
    <t>For distance (f)</t>
  </si>
  <si>
    <t>For area (m)</t>
  </si>
  <si>
    <t>Equilibium values</t>
  </si>
  <si>
    <t>Scaling factors</t>
  </si>
  <si>
    <t>Species richness</t>
  </si>
  <si>
    <t>Immigration rate</t>
  </si>
  <si>
    <t>Extinction rate</t>
  </si>
  <si>
    <t>Extinction probability (q)</t>
  </si>
  <si>
    <t>Immigration, extinction, and species richness</t>
  </si>
  <si>
    <t>Effect of distance on immigration</t>
  </si>
  <si>
    <t>Effect of area on extinction</t>
  </si>
  <si>
    <t>Ext small</t>
  </si>
  <si>
    <t>Ext medium</t>
  </si>
  <si>
    <t>Ext large</t>
  </si>
  <si>
    <t>Imm near</t>
  </si>
  <si>
    <t>Imm medium</t>
  </si>
  <si>
    <t>Imm far</t>
  </si>
  <si>
    <t>Fraction</t>
  </si>
  <si>
    <t>of pool</t>
  </si>
  <si>
    <t xml:space="preserve">Species </t>
  </si>
  <si>
    <t>richness</t>
  </si>
  <si>
    <t>Time-course of species accumulation</t>
  </si>
  <si>
    <t>Equilibrium species richness</t>
  </si>
  <si>
    <t>Turnover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</si>
</sst>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9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Immigration and Extinction</a:t>
            </a:r>
          </a:p>
        </c:rich>
      </c:tx>
      <c:layout>
        <c:manualLayout>
          <c:xMode val="edge"/>
          <c:yMode val="edge"/>
          <c:x val="0.30725586223179197"/>
          <c:y val="3.6145699112597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880943802488"/>
          <c:y val="0.18072849556298651"/>
          <c:w val="0.58842396257597895"/>
          <c:h val="0.63857401765588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IslandBiogeography!$C$13</c:f>
              <c:strCache>
                <c:ptCount val="1"/>
                <c:pt idx="0">
                  <c:v>Immigration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IslandBiogeography!$B$14:$B$24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IslandBiogeography!$C$14:$C$24</c:f>
              <c:numCache>
                <c:formatCode>0.00</c:formatCode>
                <c:ptCount val="11"/>
                <c:pt idx="0">
                  <c:v>33.333333333333336</c:v>
                </c:pt>
                <c:pt idx="1">
                  <c:v>30</c:v>
                </c:pt>
                <c:pt idx="2">
                  <c:v>26.666666666666668</c:v>
                </c:pt>
                <c:pt idx="3">
                  <c:v>23.333333333333332</c:v>
                </c:pt>
                <c:pt idx="4">
                  <c:v>20</c:v>
                </c:pt>
                <c:pt idx="5">
                  <c:v>16.666666666666668</c:v>
                </c:pt>
                <c:pt idx="6">
                  <c:v>13.333333333333334</c:v>
                </c:pt>
                <c:pt idx="7">
                  <c:v>10</c:v>
                </c:pt>
                <c:pt idx="8">
                  <c:v>6.666666666666667</c:v>
                </c:pt>
                <c:pt idx="9">
                  <c:v>3.3333333333333335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58-BD48-A93A-44B89E5864A5}"/>
            </c:ext>
          </c:extLst>
        </c:ser>
        <c:ser>
          <c:idx val="1"/>
          <c:order val="1"/>
          <c:tx>
            <c:strRef>
              <c:f>IslandBiogeography!$D$13</c:f>
              <c:strCache>
                <c:ptCount val="1"/>
                <c:pt idx="0">
                  <c:v>Extinction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IslandBiogeography!$B$14:$B$24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IslandBiogeography!$D$14:$D$24</c:f>
              <c:numCache>
                <c:formatCode>0.00</c:formatCode>
                <c:ptCount val="11"/>
                <c:pt idx="0">
                  <c:v>0</c:v>
                </c:pt>
                <c:pt idx="1">
                  <c:v>5.3182958969449885</c:v>
                </c:pt>
                <c:pt idx="2">
                  <c:v>10.636591793889977</c:v>
                </c:pt>
                <c:pt idx="3">
                  <c:v>15.954887690834967</c:v>
                </c:pt>
                <c:pt idx="4">
                  <c:v>21.273183587779954</c:v>
                </c:pt>
                <c:pt idx="5">
                  <c:v>26.591479484724942</c:v>
                </c:pt>
                <c:pt idx="6">
                  <c:v>31.909775381669935</c:v>
                </c:pt>
                <c:pt idx="7">
                  <c:v>37.228071278614919</c:v>
                </c:pt>
                <c:pt idx="8">
                  <c:v>42.546367175559908</c:v>
                </c:pt>
                <c:pt idx="9">
                  <c:v>47.864663072504896</c:v>
                </c:pt>
                <c:pt idx="10">
                  <c:v>53.182958969449885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58-BD48-A93A-44B89E586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197024"/>
        <c:axId val="1"/>
      </c:scatterChart>
      <c:valAx>
        <c:axId val="1514197024"/>
        <c:scaling>
          <c:orientation val="minMax"/>
          <c:max val="100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Species richness</a:t>
                </a:r>
              </a:p>
            </c:rich>
          </c:tx>
          <c:layout>
            <c:manualLayout>
              <c:xMode val="edge"/>
              <c:yMode val="edge"/>
              <c:x val="0.31015450244152587"/>
              <c:y val="0.9076586666052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Immigration or extinction rate</a:t>
                </a:r>
              </a:p>
            </c:rich>
          </c:tx>
          <c:layout>
            <c:manualLayout>
              <c:xMode val="edge"/>
              <c:yMode val="edge"/>
              <c:x val="2.6087761887604977E-2"/>
              <c:y val="0.232938949836738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141970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73421641841545"/>
          <c:y val="0.45382933330261055"/>
          <c:w val="0.20000617447163815"/>
          <c:h val="0.100404719757214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Species Accumulation</a:t>
            </a:r>
          </a:p>
        </c:rich>
      </c:tx>
      <c:layout>
        <c:manualLayout>
          <c:xMode val="edge"/>
          <c:yMode val="edge"/>
          <c:x val="0.33150248610425015"/>
          <c:y val="3.587565703975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8855659430632"/>
          <c:y val="0.22422285649846668"/>
          <c:w val="0.46962852198102106"/>
          <c:h val="0.551588226986228"/>
        </c:manualLayout>
      </c:layout>
      <c:scatterChart>
        <c:scatterStyle val="lineMarker"/>
        <c:varyColors val="0"/>
        <c:ser>
          <c:idx val="1"/>
          <c:order val="1"/>
          <c:tx>
            <c:strRef>
              <c:f>IslandBiogeography!$C$27</c:f>
              <c:strCache>
                <c:ptCount val="1"/>
                <c:pt idx="0">
                  <c:v>Immigration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IslandBiogeography!$A$28:$A$78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IslandBiogeography!$C$28:$C$78</c:f>
              <c:numCache>
                <c:formatCode>0.00</c:formatCode>
                <c:ptCount val="51"/>
                <c:pt idx="0">
                  <c:v>33.333333333333336</c:v>
                </c:pt>
                <c:pt idx="1">
                  <c:v>32.222222222222221</c:v>
                </c:pt>
                <c:pt idx="2">
                  <c:v>31.207240324780873</c:v>
                </c:pt>
                <c:pt idx="3">
                  <c:v>30.280070897860586</c:v>
                </c:pt>
                <c:pt idx="4">
                  <c:v>29.433116732093946</c:v>
                </c:pt>
                <c:pt idx="5">
                  <c:v>28.659437900499828</c:v>
                </c:pt>
                <c:pt idx="6">
                  <c:v>27.952694892848385</c:v>
                </c:pt>
                <c:pt idx="7">
                  <c:v>27.307096669829864</c:v>
                </c:pt>
                <c:pt idx="8">
                  <c:v>26.717353211384168</c:v>
                </c:pt>
                <c:pt idx="9">
                  <c:v>26.178632170373017</c:v>
                </c:pt>
                <c:pt idx="10">
                  <c:v>25.686519276415641</c:v>
                </c:pt>
                <c:pt idx="11">
                  <c:v>25.236982165437851</c:v>
                </c:pt>
                <c:pt idx="12">
                  <c:v>24.826337338554367</c:v>
                </c:pt>
                <c:pt idx="13">
                  <c:v>24.451219979546156</c:v>
                </c:pt>
                <c:pt idx="14">
                  <c:v>24.108556383617756</c:v>
                </c:pt>
                <c:pt idx="15">
                  <c:v>23.79553877151621</c:v>
                </c:pt>
                <c:pt idx="16">
                  <c:v>23.509602282639168</c:v>
                </c:pt>
                <c:pt idx="17">
                  <c:v>23.248403958613846</c:v>
                </c:pt>
                <c:pt idx="18">
                  <c:v>23.00980354513889</c:v>
                </c:pt>
                <c:pt idx="19">
                  <c:v>22.791845954779699</c:v>
                </c:pt>
                <c:pt idx="20">
                  <c:v>22.592745247017632</c:v>
                </c:pt>
                <c:pt idx="21">
                  <c:v>22.410869994286003</c:v>
                </c:pt>
                <c:pt idx="22">
                  <c:v>22.244729914082345</c:v>
                </c:pt>
                <c:pt idx="23">
                  <c:v>22.092963657620789</c:v>
                </c:pt>
                <c:pt idx="24">
                  <c:v>21.954327654964967</c:v>
                </c:pt>
                <c:pt idx="25">
                  <c:v>21.827685925238608</c:v>
                </c:pt>
                <c:pt idx="26">
                  <c:v>21.712000768418974</c:v>
                </c:pt>
                <c:pt idx="27">
                  <c:v>21.606324262441845</c:v>
                </c:pt>
                <c:pt idx="28">
                  <c:v>21.509790495945378</c:v>
                </c:pt>
                <c:pt idx="29">
                  <c:v>21.421608473008202</c:v>
                </c:pt>
                <c:pt idx="30">
                  <c:v>21.341055631743313</c:v>
                </c:pt>
                <c:pt idx="31">
                  <c:v>21.267471923639111</c:v>
                </c:pt>
                <c:pt idx="32">
                  <c:v>21.200254405133979</c:v>
                </c:pt>
                <c:pt idx="33">
                  <c:v>21.1388522971077</c:v>
                </c:pt>
                <c:pt idx="34">
                  <c:v>21.082762471807438</c:v>
                </c:pt>
                <c:pt idx="35">
                  <c:v>21.031525330228057</c:v>
                </c:pt>
                <c:pt idx="36">
                  <c:v>20.98472103616632</c:v>
                </c:pt>
                <c:pt idx="37">
                  <c:v>20.941966076090655</c:v>
                </c:pt>
                <c:pt idx="38">
                  <c:v>20.902910116638292</c:v>
                </c:pt>
                <c:pt idx="39">
                  <c:v>20.867233133990073</c:v>
                </c:pt>
                <c:pt idx="40">
                  <c:v>20.834642791601127</c:v>
                </c:pt>
                <c:pt idx="41">
                  <c:v>20.80487204480055</c:v>
                </c:pt>
                <c:pt idx="42">
                  <c:v>20.777676952632245</c:v>
                </c:pt>
                <c:pt idx="43">
                  <c:v>20.752834679007176</c:v>
                </c:pt>
                <c:pt idx="44">
                  <c:v>20.730141666788519</c:v>
                </c:pt>
                <c:pt idx="45">
                  <c:v>20.709411969848201</c:v>
                </c:pt>
                <c:pt idx="46">
                  <c:v>20.690475729427721</c:v>
                </c:pt>
                <c:pt idx="47">
                  <c:v>20.673177782318572</c:v>
                </c:pt>
                <c:pt idx="48">
                  <c:v>20.657376389457756</c:v>
                </c:pt>
                <c:pt idx="49">
                  <c:v>20.64294207452048</c:v>
                </c:pt>
                <c:pt idx="50">
                  <c:v>20.629756562993506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92-B749-AD37-FB4D0A949418}"/>
            </c:ext>
          </c:extLst>
        </c:ser>
        <c:ser>
          <c:idx val="2"/>
          <c:order val="2"/>
          <c:tx>
            <c:strRef>
              <c:f>IslandBiogeography!$D$27</c:f>
              <c:strCache>
                <c:ptCount val="1"/>
                <c:pt idx="0">
                  <c:v>Extinction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IslandBiogeography!$A$28:$A$78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IslandBiogeography!$D$28:$D$78</c:f>
              <c:numCache>
                <c:formatCode>0.00</c:formatCode>
                <c:ptCount val="51"/>
                <c:pt idx="0">
                  <c:v>0</c:v>
                </c:pt>
                <c:pt idx="1">
                  <c:v>1.7727652989816634</c:v>
                </c:pt>
                <c:pt idx="2">
                  <c:v>3.3921575171723979</c:v>
                </c:pt>
                <c:pt idx="3">
                  <c:v>4.8714459248612902</c:v>
                </c:pt>
                <c:pt idx="4">
                  <c:v>6.2227517842704518</c:v>
                </c:pt>
                <c:pt idx="5">
                  <c:v>7.4571476709565063</c:v>
                </c:pt>
                <c:pt idx="6">
                  <c:v>8.5847482022926762</c:v>
                </c:pt>
                <c:pt idx="7">
                  <c:v>9.6147929164589918</c:v>
                </c:pt>
                <c:pt idx="8">
                  <c:v>10.555721981049562</c:v>
                </c:pt>
                <c:pt idx="9">
                  <c:v>11.415245351651826</c:v>
                </c:pt>
                <c:pt idx="10">
                  <c:v>12.200405947081991</c:v>
                </c:pt>
                <c:pt idx="11">
                  <c:v>12.917637358933293</c:v>
                </c:pt>
                <c:pt idx="12">
                  <c:v>13.572816568308133</c:v>
                </c:pt>
                <c:pt idx="13">
                  <c:v>14.171312101693989</c:v>
                </c:pt>
                <c:pt idx="14">
                  <c:v>14.718028020571525</c:v>
                </c:pt>
                <c:pt idx="15">
                  <c:v>15.217444105204869</c:v>
                </c:pt>
                <c:pt idx="16">
                  <c:v>15.673652561879361</c:v>
                </c:pt>
                <c:pt idx="17">
                  <c:v>16.090391554365201</c:v>
                </c:pt>
                <c:pt idx="18">
                  <c:v>16.47107583436317</c:v>
                </c:pt>
                <c:pt idx="19">
                  <c:v>16.81882472191776</c:v>
                </c:pt>
                <c:pt idx="20">
                  <c:v>17.13648766506871</c:v>
                </c:pt>
                <c:pt idx="21">
                  <c:v>17.426667588176251</c:v>
                </c:pt>
                <c:pt idx="22">
                  <c:v>17.691742220235817</c:v>
                </c:pt>
                <c:pt idx="23">
                  <c:v>17.933883577946069</c:v>
                </c:pt>
                <c:pt idx="24">
                  <c:v>18.155075763174064</c:v>
                </c:pt>
                <c:pt idx="25">
                  <c:v>18.357131220649787</c:v>
                </c:pt>
                <c:pt idx="26">
                  <c:v>18.541705589105167</c:v>
                </c:pt>
                <c:pt idx="27">
                  <c:v>18.710311267547656</c:v>
                </c:pt>
                <c:pt idx="28">
                  <c:v>18.864329807830106</c:v>
                </c:pt>
                <c:pt idx="29">
                  <c:v>19.005023235061437</c:v>
                </c:pt>
                <c:pt idx="30">
                  <c:v>19.133544388617331</c:v>
                </c:pt>
                <c:pt idx="31">
                  <c:v>19.250946368485103</c:v>
                </c:pt>
                <c:pt idx="32">
                  <c:v>19.358191164345701</c:v>
                </c:pt>
                <c:pt idx="33">
                  <c:v>19.456157538099678</c:v>
                </c:pt>
                <c:pt idx="34">
                  <c:v>19.545648224426106</c:v>
                </c:pt>
                <c:pt idx="35">
                  <c:v>19.627396508375945</c:v>
                </c:pt>
                <c:pt idx="36">
                  <c:v>19.702072233896327</c:v>
                </c:pt>
                <c:pt idx="37">
                  <c:v>19.770287292519669</c:v>
                </c:pt>
                <c:pt idx="38">
                  <c:v>19.832600637191696</c:v>
                </c:pt>
                <c:pt idx="39">
                  <c:v>19.889522862321716</c:v>
                </c:pt>
                <c:pt idx="40">
                  <c:v>19.941520387583864</c:v>
                </c:pt>
                <c:pt idx="41">
                  <c:v>19.98901927975141</c:v>
                </c:pt>
                <c:pt idx="42">
                  <c:v>20.032408743880133</c:v>
                </c:pt>
                <c:pt idx="43">
                  <c:v>20.072044312447431</c:v>
                </c:pt>
                <c:pt idx="44">
                  <c:v>20.108250758578976</c:v>
                </c:pt>
                <c:pt idx="45">
                  <c:v>20.141324757233757</c:v>
                </c:pt>
                <c:pt idx="46">
                  <c:v>20.171537316153302</c:v>
                </c:pt>
                <c:pt idx="47">
                  <c:v>20.199135996494142</c:v>
                </c:pt>
                <c:pt idx="48">
                  <c:v>20.224346941339448</c:v>
                </c:pt>
                <c:pt idx="49">
                  <c:v>20.247376728711288</c:v>
                </c:pt>
                <c:pt idx="50">
                  <c:v>20.268414064267198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92-B749-AD37-FB4D0A94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605904"/>
        <c:axId val="1"/>
      </c:scatterChart>
      <c:scatterChart>
        <c:scatterStyle val="lineMarker"/>
        <c:varyColors val="0"/>
        <c:ser>
          <c:idx val="0"/>
          <c:order val="0"/>
          <c:tx>
            <c:strRef>
              <c:f>IslandBiogeography!$B$27</c:f>
              <c:strCache>
                <c:ptCount val="1"/>
                <c:pt idx="0">
                  <c:v>Species richness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IslandBiogeography!$A$28:$A$78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IslandBiogeography!$B$28:$B$78</c:f>
              <c:numCache>
                <c:formatCode>0.00</c:formatCode>
                <c:ptCount val="51"/>
                <c:pt idx="0">
                  <c:v>0</c:v>
                </c:pt>
                <c:pt idx="1">
                  <c:v>33.333333333333336</c:v>
                </c:pt>
                <c:pt idx="2">
                  <c:v>63.782790256573897</c:v>
                </c:pt>
                <c:pt idx="3">
                  <c:v>91.59787306418238</c:v>
                </c:pt>
                <c:pt idx="4">
                  <c:v>117.00649803718167</c:v>
                </c:pt>
                <c:pt idx="5">
                  <c:v>140.21686298500515</c:v>
                </c:pt>
                <c:pt idx="6">
                  <c:v>161.41915321454846</c:v>
                </c:pt>
                <c:pt idx="7">
                  <c:v>180.78709990510416</c:v>
                </c:pt>
                <c:pt idx="8">
                  <c:v>198.47940365847504</c:v>
                </c:pt>
                <c:pt idx="9">
                  <c:v>214.64103488880963</c:v>
                </c:pt>
                <c:pt idx="10">
                  <c:v>229.40442170753082</c:v>
                </c:pt>
                <c:pt idx="11">
                  <c:v>242.89053503686446</c:v>
                </c:pt>
                <c:pt idx="12">
                  <c:v>255.20987984336904</c:v>
                </c:pt>
                <c:pt idx="13">
                  <c:v>266.46340061361525</c:v>
                </c:pt>
                <c:pt idx="14">
                  <c:v>276.74330849146742</c:v>
                </c:pt>
                <c:pt idx="15">
                  <c:v>286.13383685451367</c:v>
                </c:pt>
                <c:pt idx="16">
                  <c:v>294.71193152082498</c:v>
                </c:pt>
                <c:pt idx="17">
                  <c:v>302.54788124158478</c:v>
                </c:pt>
                <c:pt idx="18">
                  <c:v>309.70589364583338</c:v>
                </c:pt>
                <c:pt idx="19">
                  <c:v>316.24462135660912</c:v>
                </c:pt>
                <c:pt idx="20">
                  <c:v>322.2176425894711</c:v>
                </c:pt>
                <c:pt idx="21">
                  <c:v>327.67390017142003</c:v>
                </c:pt>
                <c:pt idx="22">
                  <c:v>332.65810257752975</c:v>
                </c:pt>
                <c:pt idx="23">
                  <c:v>337.21109027137629</c:v>
                </c:pt>
                <c:pt idx="24">
                  <c:v>341.370170351051</c:v>
                </c:pt>
                <c:pt idx="25">
                  <c:v>345.1694222428419</c:v>
                </c:pt>
                <c:pt idx="26">
                  <c:v>348.63997694743074</c:v>
                </c:pt>
                <c:pt idx="27">
                  <c:v>351.81027212674456</c:v>
                </c:pt>
                <c:pt idx="28">
                  <c:v>354.70628512163876</c:v>
                </c:pt>
                <c:pt idx="29">
                  <c:v>357.35174580975399</c:v>
                </c:pt>
                <c:pt idx="30">
                  <c:v>359.76833104770071</c:v>
                </c:pt>
                <c:pt idx="31">
                  <c:v>361.97584229082668</c:v>
                </c:pt>
                <c:pt idx="32">
                  <c:v>363.99236784598065</c:v>
                </c:pt>
                <c:pt idx="33">
                  <c:v>365.83443108676892</c:v>
                </c:pt>
                <c:pt idx="34">
                  <c:v>367.51712584577695</c:v>
                </c:pt>
                <c:pt idx="35">
                  <c:v>369.05424009315828</c:v>
                </c:pt>
                <c:pt idx="36">
                  <c:v>370.4583689150104</c:v>
                </c:pt>
                <c:pt idx="37">
                  <c:v>371.74101771728039</c:v>
                </c:pt>
                <c:pt idx="38">
                  <c:v>372.91269650085133</c:v>
                </c:pt>
                <c:pt idx="39">
                  <c:v>373.98300598029789</c:v>
                </c:pt>
                <c:pt idx="40">
                  <c:v>374.96071625196623</c:v>
                </c:pt>
                <c:pt idx="41">
                  <c:v>375.85383865598351</c:v>
                </c:pt>
                <c:pt idx="42">
                  <c:v>376.66969142103267</c:v>
                </c:pt>
                <c:pt idx="43">
                  <c:v>377.41495962978479</c:v>
                </c:pt>
                <c:pt idx="44">
                  <c:v>378.09574999634452</c:v>
                </c:pt>
                <c:pt idx="45">
                  <c:v>378.71764090455406</c:v>
                </c:pt>
                <c:pt idx="46">
                  <c:v>379.2857281171685</c:v>
                </c:pt>
                <c:pt idx="47">
                  <c:v>379.80466653044289</c:v>
                </c:pt>
                <c:pt idx="48">
                  <c:v>380.27870831626734</c:v>
                </c:pt>
                <c:pt idx="49">
                  <c:v>380.71173776438565</c:v>
                </c:pt>
                <c:pt idx="50">
                  <c:v>381.10730311019483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92-B749-AD37-FB4D0A94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51460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 (t)</a:t>
                </a:r>
              </a:p>
            </c:rich>
          </c:tx>
          <c:layout>
            <c:manualLayout>
              <c:xMode val="edge"/>
              <c:yMode val="edge"/>
              <c:x val="0.32045240323410851"/>
              <c:y val="0.87446914034402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Immigration or Extinction Rate</a:t>
                </a:r>
              </a:p>
            </c:rich>
          </c:tx>
          <c:layout>
            <c:manualLayout>
              <c:xMode val="edge"/>
              <c:yMode val="edge"/>
              <c:x val="3.5912769327960434E-2"/>
              <c:y val="0.206285027978589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514605904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996782440660244"/>
          <c:y val="0.41257005595717872"/>
          <c:w val="0.27072703031847095"/>
          <c:h val="0.17937828519877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Immigration Rates and Island Distances</a:t>
            </a:r>
          </a:p>
        </c:rich>
      </c:tx>
      <c:layout>
        <c:manualLayout>
          <c:xMode val="edge"/>
          <c:yMode val="edge"/>
          <c:x val="0.24416360510140125"/>
          <c:y val="3.7038311553749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7677287200703"/>
          <c:y val="0.18930692571916583"/>
          <c:w val="0.59742158695023706"/>
          <c:h val="0.60495908871124726"/>
        </c:manualLayout>
      </c:layout>
      <c:scatterChart>
        <c:scatterStyle val="lineMarker"/>
        <c:varyColors val="0"/>
        <c:ser>
          <c:idx val="0"/>
          <c:order val="0"/>
          <c:tx>
            <c:strRef>
              <c:f>IslandBiogeography!$K$13</c:f>
              <c:strCache>
                <c:ptCount val="1"/>
                <c:pt idx="0">
                  <c:v>Imm near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IslandBiogeography!$B$14:$B$24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IslandBiogeography!$K$14:$K$24</c:f>
              <c:numCache>
                <c:formatCode>0.00</c:formatCode>
                <c:ptCount val="11"/>
                <c:pt idx="0">
                  <c:v>66.666666666666671</c:v>
                </c:pt>
                <c:pt idx="1">
                  <c:v>60</c:v>
                </c:pt>
                <c:pt idx="2">
                  <c:v>53.333333333333336</c:v>
                </c:pt>
                <c:pt idx="3">
                  <c:v>46.666666666666664</c:v>
                </c:pt>
                <c:pt idx="4">
                  <c:v>40</c:v>
                </c:pt>
                <c:pt idx="5">
                  <c:v>33.333333333333336</c:v>
                </c:pt>
                <c:pt idx="6">
                  <c:v>26.666666666666668</c:v>
                </c:pt>
                <c:pt idx="7">
                  <c:v>20</c:v>
                </c:pt>
                <c:pt idx="8">
                  <c:v>13.333333333333334</c:v>
                </c:pt>
                <c:pt idx="9">
                  <c:v>6.666666666666667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A1-F346-8C61-DDBDB317CEDC}"/>
            </c:ext>
          </c:extLst>
        </c:ser>
        <c:ser>
          <c:idx val="1"/>
          <c:order val="1"/>
          <c:tx>
            <c:strRef>
              <c:f>IslandBiogeography!$L$13</c:f>
              <c:strCache>
                <c:ptCount val="1"/>
                <c:pt idx="0">
                  <c:v>Imm medium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IslandBiogeography!$B$14:$B$24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IslandBiogeography!$L$14:$L$24</c:f>
              <c:numCache>
                <c:formatCode>0.00</c:formatCode>
                <c:ptCount val="11"/>
                <c:pt idx="0">
                  <c:v>33.333333333333336</c:v>
                </c:pt>
                <c:pt idx="1">
                  <c:v>30</c:v>
                </c:pt>
                <c:pt idx="2">
                  <c:v>26.666666666666668</c:v>
                </c:pt>
                <c:pt idx="3">
                  <c:v>23.333333333333332</c:v>
                </c:pt>
                <c:pt idx="4">
                  <c:v>20</c:v>
                </c:pt>
                <c:pt idx="5">
                  <c:v>16.666666666666668</c:v>
                </c:pt>
                <c:pt idx="6">
                  <c:v>13.333333333333334</c:v>
                </c:pt>
                <c:pt idx="7">
                  <c:v>10</c:v>
                </c:pt>
                <c:pt idx="8">
                  <c:v>6.666666666666667</c:v>
                </c:pt>
                <c:pt idx="9">
                  <c:v>3.3333333333333335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A1-F346-8C61-DDBDB317CEDC}"/>
            </c:ext>
          </c:extLst>
        </c:ser>
        <c:ser>
          <c:idx val="2"/>
          <c:order val="2"/>
          <c:tx>
            <c:strRef>
              <c:f>IslandBiogeography!$M$13</c:f>
              <c:strCache>
                <c:ptCount val="1"/>
                <c:pt idx="0">
                  <c:v>Imm far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IslandBiogeography!$B$14:$B$24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IslandBiogeography!$M$14:$M$24</c:f>
              <c:numCache>
                <c:formatCode>0.00</c:formatCode>
                <c:ptCount val="11"/>
                <c:pt idx="0">
                  <c:v>16.666666666666668</c:v>
                </c:pt>
                <c:pt idx="1">
                  <c:v>15</c:v>
                </c:pt>
                <c:pt idx="2">
                  <c:v>13.333333333333334</c:v>
                </c:pt>
                <c:pt idx="3">
                  <c:v>11.666666666666666</c:v>
                </c:pt>
                <c:pt idx="4">
                  <c:v>10</c:v>
                </c:pt>
                <c:pt idx="5">
                  <c:v>8.3333333333333339</c:v>
                </c:pt>
                <c:pt idx="6">
                  <c:v>6.666666666666667</c:v>
                </c:pt>
                <c:pt idx="7">
                  <c:v>5</c:v>
                </c:pt>
                <c:pt idx="8">
                  <c:v>3.3333333333333335</c:v>
                </c:pt>
                <c:pt idx="9">
                  <c:v>1.6666666666666667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A1-F346-8C61-DDBDB317CEDC}"/>
            </c:ext>
          </c:extLst>
        </c:ser>
        <c:ser>
          <c:idx val="3"/>
          <c:order val="3"/>
          <c:tx>
            <c:strRef>
              <c:f>IslandBiogeography!$O$13</c:f>
              <c:strCache>
                <c:ptCount val="1"/>
                <c:pt idx="0">
                  <c:v>Ext medium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IslandBiogeography!$B$14:$B$24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IslandBiogeography!$O$14:$O$24</c:f>
              <c:numCache>
                <c:formatCode>0.00</c:formatCode>
                <c:ptCount val="11"/>
                <c:pt idx="0">
                  <c:v>0</c:v>
                </c:pt>
                <c:pt idx="1">
                  <c:v>5.3182958969449885</c:v>
                </c:pt>
                <c:pt idx="2">
                  <c:v>10.636591793889977</c:v>
                </c:pt>
                <c:pt idx="3">
                  <c:v>15.954887690834967</c:v>
                </c:pt>
                <c:pt idx="4">
                  <c:v>21.273183587779954</c:v>
                </c:pt>
                <c:pt idx="5">
                  <c:v>26.591479484724942</c:v>
                </c:pt>
                <c:pt idx="6">
                  <c:v>31.909775381669935</c:v>
                </c:pt>
                <c:pt idx="7">
                  <c:v>37.228071278614919</c:v>
                </c:pt>
                <c:pt idx="8">
                  <c:v>42.546367175559908</c:v>
                </c:pt>
                <c:pt idx="9">
                  <c:v>47.864663072504896</c:v>
                </c:pt>
                <c:pt idx="10">
                  <c:v>53.182958969449885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A1-F346-8C61-DDBDB317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173680"/>
        <c:axId val="1"/>
      </c:scatterChart>
      <c:valAx>
        <c:axId val="1514173680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Species richness</a:t>
                </a:r>
              </a:p>
            </c:rich>
          </c:tx>
          <c:layout>
            <c:manualLayout>
              <c:xMode val="edge"/>
              <c:yMode val="edge"/>
              <c:x val="0.3246856450816506"/>
              <c:y val="0.884804109339579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Immigration or extinction rate</a:t>
                </a:r>
              </a:p>
            </c:rich>
          </c:tx>
          <c:layout>
            <c:manualLayout>
              <c:xMode val="edge"/>
              <c:yMode val="edge"/>
              <c:x val="3.3767307088491662E-2"/>
              <c:y val="0.218114501372082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1417368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480630353082"/>
          <c:y val="0.38272921938874832"/>
          <c:w val="0.20520132769160318"/>
          <c:h val="0.21811450137208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Extinction Rates and Island Areas</a:t>
            </a:r>
          </a:p>
        </c:rich>
      </c:tx>
      <c:layout>
        <c:manualLayout>
          <c:xMode val="edge"/>
          <c:yMode val="edge"/>
          <c:x val="0.26059445326201341"/>
          <c:y val="3.7345613702509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4181062565771"/>
          <c:y val="0.18257855587893423"/>
          <c:w val="0.53096119852135237"/>
          <c:h val="0.62657640767543332"/>
        </c:manualLayout>
      </c:layout>
      <c:scatterChart>
        <c:scatterStyle val="lineMarker"/>
        <c:varyColors val="0"/>
        <c:ser>
          <c:idx val="0"/>
          <c:order val="0"/>
          <c:tx>
            <c:strRef>
              <c:f>IslandBiogeography!$L$13</c:f>
              <c:strCache>
                <c:ptCount val="1"/>
                <c:pt idx="0">
                  <c:v>Imm medium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IslandBiogeography!$J$14:$J$24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IslandBiogeography!$L$14:$L$24</c:f>
              <c:numCache>
                <c:formatCode>0.00</c:formatCode>
                <c:ptCount val="11"/>
                <c:pt idx="0">
                  <c:v>33.333333333333336</c:v>
                </c:pt>
                <c:pt idx="1">
                  <c:v>30</c:v>
                </c:pt>
                <c:pt idx="2">
                  <c:v>26.666666666666668</c:v>
                </c:pt>
                <c:pt idx="3">
                  <c:v>23.333333333333332</c:v>
                </c:pt>
                <c:pt idx="4">
                  <c:v>20</c:v>
                </c:pt>
                <c:pt idx="5">
                  <c:v>16.666666666666668</c:v>
                </c:pt>
                <c:pt idx="6">
                  <c:v>13.333333333333334</c:v>
                </c:pt>
                <c:pt idx="7">
                  <c:v>10</c:v>
                </c:pt>
                <c:pt idx="8">
                  <c:v>6.666666666666667</c:v>
                </c:pt>
                <c:pt idx="9">
                  <c:v>3.3333333333333335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B8-FF4D-A0AB-400C6C79EA9A}"/>
            </c:ext>
          </c:extLst>
        </c:ser>
        <c:ser>
          <c:idx val="1"/>
          <c:order val="1"/>
          <c:tx>
            <c:strRef>
              <c:f>IslandBiogeography!$N$13</c:f>
              <c:strCache>
                <c:ptCount val="1"/>
                <c:pt idx="0">
                  <c:v>Ext small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IslandBiogeography!$J$14:$J$24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IslandBiogeography!$N$14:$N$24</c:f>
              <c:numCache>
                <c:formatCode>0.00</c:formatCode>
                <c:ptCount val="11"/>
                <c:pt idx="0">
                  <c:v>0</c:v>
                </c:pt>
                <c:pt idx="1">
                  <c:v>9.4574160900317583</c:v>
                </c:pt>
                <c:pt idx="2">
                  <c:v>18.914832180063517</c:v>
                </c:pt>
                <c:pt idx="3">
                  <c:v>28.372248270095277</c:v>
                </c:pt>
                <c:pt idx="4">
                  <c:v>37.829664360127033</c:v>
                </c:pt>
                <c:pt idx="5">
                  <c:v>47.28708045015879</c:v>
                </c:pt>
                <c:pt idx="6">
                  <c:v>56.744496540190553</c:v>
                </c:pt>
                <c:pt idx="7">
                  <c:v>66.20191263022231</c:v>
                </c:pt>
                <c:pt idx="8">
                  <c:v>75.659328720254067</c:v>
                </c:pt>
                <c:pt idx="9">
                  <c:v>85.116744810285823</c:v>
                </c:pt>
                <c:pt idx="10">
                  <c:v>94.57416090031758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B8-FF4D-A0AB-400C6C79EA9A}"/>
            </c:ext>
          </c:extLst>
        </c:ser>
        <c:ser>
          <c:idx val="2"/>
          <c:order val="2"/>
          <c:tx>
            <c:strRef>
              <c:f>IslandBiogeography!$O$13</c:f>
              <c:strCache>
                <c:ptCount val="1"/>
                <c:pt idx="0">
                  <c:v>Ext medium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IslandBiogeography!$J$14:$J$24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IslandBiogeography!$O$14:$O$24</c:f>
              <c:numCache>
                <c:formatCode>0.00</c:formatCode>
                <c:ptCount val="11"/>
                <c:pt idx="0">
                  <c:v>0</c:v>
                </c:pt>
                <c:pt idx="1">
                  <c:v>5.3182958969449885</c:v>
                </c:pt>
                <c:pt idx="2">
                  <c:v>10.636591793889977</c:v>
                </c:pt>
                <c:pt idx="3">
                  <c:v>15.954887690834967</c:v>
                </c:pt>
                <c:pt idx="4">
                  <c:v>21.273183587779954</c:v>
                </c:pt>
                <c:pt idx="5">
                  <c:v>26.591479484724942</c:v>
                </c:pt>
                <c:pt idx="6">
                  <c:v>31.909775381669935</c:v>
                </c:pt>
                <c:pt idx="7">
                  <c:v>37.228071278614919</c:v>
                </c:pt>
                <c:pt idx="8">
                  <c:v>42.546367175559908</c:v>
                </c:pt>
                <c:pt idx="9">
                  <c:v>47.864663072504896</c:v>
                </c:pt>
                <c:pt idx="10">
                  <c:v>53.182958969449885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B8-FF4D-A0AB-400C6C79EA9A}"/>
            </c:ext>
          </c:extLst>
        </c:ser>
        <c:ser>
          <c:idx val="3"/>
          <c:order val="3"/>
          <c:tx>
            <c:strRef>
              <c:f>IslandBiogeography!$P$13</c:f>
              <c:strCache>
                <c:ptCount val="1"/>
                <c:pt idx="0">
                  <c:v>Ext large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IslandBiogeography!$J$14:$J$24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IslandBiogeography!$P$14:$P$24</c:f>
              <c:numCache>
                <c:formatCode>0.00</c:formatCode>
                <c:ptCount val="11"/>
                <c:pt idx="0">
                  <c:v>0</c:v>
                </c:pt>
                <c:pt idx="1">
                  <c:v>2.990697562442441</c:v>
                </c:pt>
                <c:pt idx="2">
                  <c:v>5.981395124884882</c:v>
                </c:pt>
                <c:pt idx="3">
                  <c:v>8.9720926873273239</c:v>
                </c:pt>
                <c:pt idx="4">
                  <c:v>11.962790249769764</c:v>
                </c:pt>
                <c:pt idx="5">
                  <c:v>14.953487812212206</c:v>
                </c:pt>
                <c:pt idx="6">
                  <c:v>17.944185374654648</c:v>
                </c:pt>
                <c:pt idx="7">
                  <c:v>20.93488293709709</c:v>
                </c:pt>
                <c:pt idx="8">
                  <c:v>23.925580499539528</c:v>
                </c:pt>
                <c:pt idx="9">
                  <c:v>26.91627806198197</c:v>
                </c:pt>
                <c:pt idx="10">
                  <c:v>29.906975624424412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B8-FF4D-A0AB-400C6C79E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471536"/>
        <c:axId val="1"/>
      </c:scatterChart>
      <c:valAx>
        <c:axId val="1514471536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Species richness</a:t>
                </a:r>
              </a:p>
            </c:rich>
          </c:tx>
          <c:layout>
            <c:manualLayout>
              <c:xMode val="edge"/>
              <c:yMode val="edge"/>
              <c:x val="0.31271334391441608"/>
              <c:y val="0.887995703592998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Extinction or immigration rate</a:t>
                </a:r>
              </a:p>
            </c:rich>
          </c:tx>
          <c:layout>
            <c:manualLayout>
              <c:xMode val="edge"/>
              <c:yMode val="edge"/>
              <c:x val="4.2346598655077179E-2"/>
              <c:y val="0.261419295917564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144715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17933046518791"/>
          <c:y val="0.39420370019315343"/>
          <c:w val="0.24104986926736241"/>
          <c:h val="0.20332611904699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Species-Area Curves</a:t>
            </a:r>
          </a:p>
        </c:rich>
      </c:tx>
      <c:layout>
        <c:manualLayout>
          <c:xMode val="edge"/>
          <c:yMode val="edge"/>
          <c:x val="0.36387890220616276"/>
          <c:y val="3.6291575251777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85489329506586"/>
          <c:y val="0.18952267075928078"/>
          <c:w val="0.59543820361008448"/>
          <c:h val="0.61695677928021198"/>
        </c:manualLayout>
      </c:layout>
      <c:scatterChart>
        <c:scatterStyle val="lineMarker"/>
        <c:varyColors val="0"/>
        <c:ser>
          <c:idx val="0"/>
          <c:order val="0"/>
          <c:tx>
            <c:strRef>
              <c:f>IslandBiogeography!$S$13</c:f>
              <c:strCache>
                <c:ptCount val="1"/>
                <c:pt idx="0">
                  <c:v>Near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IslandBiogeography!$R$14:$R$24</c:f>
              <c:numCache>
                <c:formatCode>0</c:formatCode>
                <c:ptCount val="11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  <c:pt idx="5">
                  <c:v>5000</c:v>
                </c:pt>
                <c:pt idx="6">
                  <c:v>10000</c:v>
                </c:pt>
                <c:pt idx="7">
                  <c:v>50000</c:v>
                </c:pt>
                <c:pt idx="8">
                  <c:v>100000</c:v>
                </c:pt>
                <c:pt idx="9">
                  <c:v>500000</c:v>
                </c:pt>
                <c:pt idx="10">
                  <c:v>1000000</c:v>
                </c:pt>
              </c:numCache>
            </c:numRef>
          </c:xVal>
          <c:yVal>
            <c:numRef>
              <c:f>IslandBiogeography!$S$14:$S$24</c:f>
              <c:numCache>
                <c:formatCode>0.00</c:formatCode>
                <c:ptCount val="11"/>
                <c:pt idx="0">
                  <c:v>747.71677479637242</c:v>
                </c:pt>
                <c:pt idx="1">
                  <c:v>815.90280358975122</c:v>
                </c:pt>
                <c:pt idx="2">
                  <c:v>840.52213733391841</c:v>
                </c:pt>
                <c:pt idx="3">
                  <c:v>887.40235063896955</c:v>
                </c:pt>
                <c:pt idx="4">
                  <c:v>903.58988296069117</c:v>
                </c:pt>
                <c:pt idx="5">
                  <c:v>933.39966839239514</c:v>
                </c:pt>
                <c:pt idx="6">
                  <c:v>943.39622641509436</c:v>
                </c:pt>
                <c:pt idx="7">
                  <c:v>961.42344358743151</c:v>
                </c:pt>
                <c:pt idx="8">
                  <c:v>967.36078331055808</c:v>
                </c:pt>
                <c:pt idx="9">
                  <c:v>977.93426428535975</c:v>
                </c:pt>
                <c:pt idx="10">
                  <c:v>981.37963070604383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DB-4F42-B6CC-FFA9769670DF}"/>
            </c:ext>
          </c:extLst>
        </c:ser>
        <c:ser>
          <c:idx val="1"/>
          <c:order val="1"/>
          <c:tx>
            <c:strRef>
              <c:f>IslandBiogeography!$T$13</c:f>
              <c:strCache>
                <c:ptCount val="1"/>
                <c:pt idx="0">
                  <c:v>Medium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IslandBiogeography!$R$14:$R$24</c:f>
              <c:numCache>
                <c:formatCode>0</c:formatCode>
                <c:ptCount val="11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  <c:pt idx="5">
                  <c:v>5000</c:v>
                </c:pt>
                <c:pt idx="6">
                  <c:v>10000</c:v>
                </c:pt>
                <c:pt idx="7">
                  <c:v>50000</c:v>
                </c:pt>
                <c:pt idx="8">
                  <c:v>100000</c:v>
                </c:pt>
                <c:pt idx="9">
                  <c:v>500000</c:v>
                </c:pt>
                <c:pt idx="10">
                  <c:v>1000000</c:v>
                </c:pt>
              </c:numCache>
            </c:numRef>
          </c:xVal>
          <c:yVal>
            <c:numRef>
              <c:f>IslandBiogeography!$T$14:$T$24</c:f>
              <c:numCache>
                <c:formatCode>0.00</c:formatCode>
                <c:ptCount val="11"/>
                <c:pt idx="0">
                  <c:v>228.6211790931311</c:v>
                </c:pt>
                <c:pt idx="1">
                  <c:v>307.09117851965766</c:v>
                </c:pt>
                <c:pt idx="2">
                  <c:v>345.14099850039526</c:v>
                </c:pt>
                <c:pt idx="3">
                  <c:v>440.75279382894973</c:v>
                </c:pt>
                <c:pt idx="4">
                  <c:v>483.80050937125378</c:v>
                </c:pt>
                <c:pt idx="5">
                  <c:v>583.59255138104334</c:v>
                </c:pt>
                <c:pt idx="6">
                  <c:v>625</c:v>
                </c:pt>
                <c:pt idx="7">
                  <c:v>713.65149068390167</c:v>
                </c:pt>
                <c:pt idx="8">
                  <c:v>747.71677479637253</c:v>
                </c:pt>
                <c:pt idx="9">
                  <c:v>815.90280358975122</c:v>
                </c:pt>
                <c:pt idx="10">
                  <c:v>840.52213733391829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DB-4F42-B6CC-FFA9769670DF}"/>
            </c:ext>
          </c:extLst>
        </c:ser>
        <c:ser>
          <c:idx val="2"/>
          <c:order val="2"/>
          <c:tx>
            <c:strRef>
              <c:f>IslandBiogeography!$U$13</c:f>
              <c:strCache>
                <c:ptCount val="1"/>
                <c:pt idx="0">
                  <c:v>Far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IslandBiogeography!$R$14:$R$24</c:f>
              <c:numCache>
                <c:formatCode>0</c:formatCode>
                <c:ptCount val="11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  <c:pt idx="5">
                  <c:v>5000</c:v>
                </c:pt>
                <c:pt idx="6">
                  <c:v>10000</c:v>
                </c:pt>
                <c:pt idx="7">
                  <c:v>50000</c:v>
                </c:pt>
                <c:pt idx="8">
                  <c:v>100000</c:v>
                </c:pt>
                <c:pt idx="9">
                  <c:v>500000</c:v>
                </c:pt>
                <c:pt idx="10">
                  <c:v>1000000</c:v>
                </c:pt>
              </c:numCache>
            </c:numRef>
          </c:xVal>
          <c:yVal>
            <c:numRef>
              <c:f>IslandBiogeography!$U$14:$U$24</c:f>
              <c:numCache>
                <c:formatCode>0.00</c:formatCode>
                <c:ptCount val="11"/>
                <c:pt idx="0">
                  <c:v>28.784864632373591</c:v>
                </c:pt>
                <c:pt idx="1">
                  <c:v>42.438303672102819</c:v>
                </c:pt>
                <c:pt idx="2">
                  <c:v>50.065921896964568</c:v>
                </c:pt>
                <c:pt idx="3">
                  <c:v>73.054262750420989</c:v>
                </c:pt>
                <c:pt idx="4">
                  <c:v>85.692178648454799</c:v>
                </c:pt>
                <c:pt idx="5">
                  <c:v>122.92196288467373</c:v>
                </c:pt>
                <c:pt idx="6">
                  <c:v>142.85714285714289</c:v>
                </c:pt>
                <c:pt idx="7">
                  <c:v>199.5035621247745</c:v>
                </c:pt>
                <c:pt idx="8">
                  <c:v>228.62117909313113</c:v>
                </c:pt>
                <c:pt idx="9">
                  <c:v>307.09117851965766</c:v>
                </c:pt>
                <c:pt idx="10">
                  <c:v>345.14099850039526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DB-4F42-B6CC-FFA9769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717648"/>
        <c:axId val="1"/>
      </c:scatterChart>
      <c:valAx>
        <c:axId val="151471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Island area</a:t>
                </a:r>
              </a:p>
            </c:rich>
          </c:tx>
          <c:layout>
            <c:manualLayout>
              <c:xMode val="edge"/>
              <c:yMode val="edge"/>
              <c:x val="0.38678037157578138"/>
              <c:y val="0.88309499779324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Species richness</a:t>
                </a:r>
              </a:p>
            </c:rich>
          </c:tx>
          <c:layout>
            <c:manualLayout>
              <c:xMode val="edge"/>
              <c:yMode val="edge"/>
              <c:x val="3.3079900200560251E-2"/>
              <c:y val="0.314526985515402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147176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681907418306465"/>
          <c:y val="0.4113045195201413"/>
          <c:w val="0.16539950100280126"/>
          <c:h val="0.17339308175849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Species-Area Curves</a:t>
            </a:r>
          </a:p>
        </c:rich>
      </c:tx>
      <c:layout>
        <c:manualLayout>
          <c:xMode val="edge"/>
          <c:yMode val="edge"/>
          <c:x val="0.36176903062409793"/>
          <c:y val="3.463315103226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38012828530191"/>
          <c:y val="0.1991406184355366"/>
          <c:w val="0.58916670701638807"/>
          <c:h val="0.59309271142757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IslandBiogeography!$S$13</c:f>
              <c:strCache>
                <c:ptCount val="1"/>
                <c:pt idx="0">
                  <c:v>Near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IslandBiogeography!$R$14:$R$24</c:f>
              <c:numCache>
                <c:formatCode>0</c:formatCode>
                <c:ptCount val="11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  <c:pt idx="5">
                  <c:v>5000</c:v>
                </c:pt>
                <c:pt idx="6">
                  <c:v>10000</c:v>
                </c:pt>
                <c:pt idx="7">
                  <c:v>50000</c:v>
                </c:pt>
                <c:pt idx="8">
                  <c:v>100000</c:v>
                </c:pt>
                <c:pt idx="9">
                  <c:v>500000</c:v>
                </c:pt>
                <c:pt idx="10">
                  <c:v>1000000</c:v>
                </c:pt>
              </c:numCache>
            </c:numRef>
          </c:xVal>
          <c:yVal>
            <c:numRef>
              <c:f>IslandBiogeography!$S$14:$S$24</c:f>
              <c:numCache>
                <c:formatCode>0.00</c:formatCode>
                <c:ptCount val="11"/>
                <c:pt idx="0">
                  <c:v>747.71677479637242</c:v>
                </c:pt>
                <c:pt idx="1">
                  <c:v>815.90280358975122</c:v>
                </c:pt>
                <c:pt idx="2">
                  <c:v>840.52213733391841</c:v>
                </c:pt>
                <c:pt idx="3">
                  <c:v>887.40235063896955</c:v>
                </c:pt>
                <c:pt idx="4">
                  <c:v>903.58988296069117</c:v>
                </c:pt>
                <c:pt idx="5">
                  <c:v>933.39966839239514</c:v>
                </c:pt>
                <c:pt idx="6">
                  <c:v>943.39622641509436</c:v>
                </c:pt>
                <c:pt idx="7">
                  <c:v>961.42344358743151</c:v>
                </c:pt>
                <c:pt idx="8">
                  <c:v>967.36078331055808</c:v>
                </c:pt>
                <c:pt idx="9">
                  <c:v>977.93426428535975</c:v>
                </c:pt>
                <c:pt idx="10">
                  <c:v>981.37963070604383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E7-9B4F-8D5C-4D79C315A93F}"/>
            </c:ext>
          </c:extLst>
        </c:ser>
        <c:ser>
          <c:idx val="1"/>
          <c:order val="1"/>
          <c:tx>
            <c:strRef>
              <c:f>IslandBiogeography!$T$13</c:f>
              <c:strCache>
                <c:ptCount val="1"/>
                <c:pt idx="0">
                  <c:v>Medium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IslandBiogeography!$R$14:$R$24</c:f>
              <c:numCache>
                <c:formatCode>0</c:formatCode>
                <c:ptCount val="11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  <c:pt idx="5">
                  <c:v>5000</c:v>
                </c:pt>
                <c:pt idx="6">
                  <c:v>10000</c:v>
                </c:pt>
                <c:pt idx="7">
                  <c:v>50000</c:v>
                </c:pt>
                <c:pt idx="8">
                  <c:v>100000</c:v>
                </c:pt>
                <c:pt idx="9">
                  <c:v>500000</c:v>
                </c:pt>
                <c:pt idx="10">
                  <c:v>1000000</c:v>
                </c:pt>
              </c:numCache>
            </c:numRef>
          </c:xVal>
          <c:yVal>
            <c:numRef>
              <c:f>IslandBiogeography!$T$14:$T$24</c:f>
              <c:numCache>
                <c:formatCode>0.00</c:formatCode>
                <c:ptCount val="11"/>
                <c:pt idx="0">
                  <c:v>228.6211790931311</c:v>
                </c:pt>
                <c:pt idx="1">
                  <c:v>307.09117851965766</c:v>
                </c:pt>
                <c:pt idx="2">
                  <c:v>345.14099850039526</c:v>
                </c:pt>
                <c:pt idx="3">
                  <c:v>440.75279382894973</c:v>
                </c:pt>
                <c:pt idx="4">
                  <c:v>483.80050937125378</c:v>
                </c:pt>
                <c:pt idx="5">
                  <c:v>583.59255138104334</c:v>
                </c:pt>
                <c:pt idx="6">
                  <c:v>625</c:v>
                </c:pt>
                <c:pt idx="7">
                  <c:v>713.65149068390167</c:v>
                </c:pt>
                <c:pt idx="8">
                  <c:v>747.71677479637253</c:v>
                </c:pt>
                <c:pt idx="9">
                  <c:v>815.90280358975122</c:v>
                </c:pt>
                <c:pt idx="10">
                  <c:v>840.52213733391829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E7-9B4F-8D5C-4D79C315A93F}"/>
            </c:ext>
          </c:extLst>
        </c:ser>
        <c:ser>
          <c:idx val="2"/>
          <c:order val="2"/>
          <c:tx>
            <c:strRef>
              <c:f>IslandBiogeography!$U$13</c:f>
              <c:strCache>
                <c:ptCount val="1"/>
                <c:pt idx="0">
                  <c:v>Far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IslandBiogeography!$R$14:$R$24</c:f>
              <c:numCache>
                <c:formatCode>0</c:formatCode>
                <c:ptCount val="11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  <c:pt idx="5">
                  <c:v>5000</c:v>
                </c:pt>
                <c:pt idx="6">
                  <c:v>10000</c:v>
                </c:pt>
                <c:pt idx="7">
                  <c:v>50000</c:v>
                </c:pt>
                <c:pt idx="8">
                  <c:v>100000</c:v>
                </c:pt>
                <c:pt idx="9">
                  <c:v>500000</c:v>
                </c:pt>
                <c:pt idx="10">
                  <c:v>1000000</c:v>
                </c:pt>
              </c:numCache>
            </c:numRef>
          </c:xVal>
          <c:yVal>
            <c:numRef>
              <c:f>IslandBiogeography!$U$14:$U$24</c:f>
              <c:numCache>
                <c:formatCode>0.00</c:formatCode>
                <c:ptCount val="11"/>
                <c:pt idx="0">
                  <c:v>28.784864632373591</c:v>
                </c:pt>
                <c:pt idx="1">
                  <c:v>42.438303672102819</c:v>
                </c:pt>
                <c:pt idx="2">
                  <c:v>50.065921896964568</c:v>
                </c:pt>
                <c:pt idx="3">
                  <c:v>73.054262750420989</c:v>
                </c:pt>
                <c:pt idx="4">
                  <c:v>85.692178648454799</c:v>
                </c:pt>
                <c:pt idx="5">
                  <c:v>122.92196288467373</c:v>
                </c:pt>
                <c:pt idx="6">
                  <c:v>142.85714285714289</c:v>
                </c:pt>
                <c:pt idx="7">
                  <c:v>199.5035621247745</c:v>
                </c:pt>
                <c:pt idx="8">
                  <c:v>228.62117909313113</c:v>
                </c:pt>
                <c:pt idx="9">
                  <c:v>307.09117851965766</c:v>
                </c:pt>
                <c:pt idx="10">
                  <c:v>345.14099850039526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E7-9B4F-8D5C-4D79C315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608464"/>
        <c:axId val="1"/>
      </c:scatterChart>
      <c:valAx>
        <c:axId val="151460846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Island area</a:t>
                </a:r>
              </a:p>
            </c:rich>
          </c:tx>
          <c:layout>
            <c:manualLayout>
              <c:xMode val="edge"/>
              <c:yMode val="edge"/>
              <c:x val="0.38502561116421852"/>
              <c:y val="0.87448706356474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Species richness</a:t>
                </a:r>
              </a:p>
            </c:rich>
          </c:tx>
          <c:layout>
            <c:manualLayout>
              <c:xMode val="edge"/>
              <c:yMode val="edge"/>
              <c:x val="3.3592838557951955E-2"/>
              <c:y val="0.29871092765330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146084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9803189042204"/>
          <c:y val="0.40261038075010663"/>
          <c:w val="0.16796419278975977"/>
          <c:h val="0.1861531867984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26</xdr:row>
      <xdr:rowOff>101600</xdr:rowOff>
    </xdr:from>
    <xdr:to>
      <xdr:col>10</xdr:col>
      <xdr:colOff>431800</xdr:colOff>
      <xdr:row>43</xdr:row>
      <xdr:rowOff>25400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A4231950-A381-574D-8DD6-B9E1272F9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165100</xdr:colOff>
      <xdr:row>44</xdr:row>
      <xdr:rowOff>101600</xdr:rowOff>
    </xdr:from>
    <xdr:to>
      <xdr:col>10</xdr:col>
      <xdr:colOff>736600</xdr:colOff>
      <xdr:row>59</xdr:row>
      <xdr:rowOff>76200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F1BEC76F-07CE-F24F-8B51-0324586C1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723900</xdr:colOff>
      <xdr:row>28</xdr:row>
      <xdr:rowOff>63500</xdr:rowOff>
    </xdr:from>
    <xdr:to>
      <xdr:col>16</xdr:col>
      <xdr:colOff>279400</xdr:colOff>
      <xdr:row>44</xdr:row>
      <xdr:rowOff>101600</xdr:rowOff>
    </xdr:to>
    <xdr:graphicFrame macro="">
      <xdr:nvGraphicFramePr>
        <xdr:cNvPr id="1037" name="Chart 13">
          <a:extLst>
            <a:ext uri="{FF2B5EF4-FFF2-40B4-BE49-F238E27FC236}">
              <a16:creationId xmlns:a16="http://schemas.microsoft.com/office/drawing/2014/main" id="{6AF568F6-97FA-5B44-93C8-2DF7D4DED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355600</xdr:colOff>
      <xdr:row>28</xdr:row>
      <xdr:rowOff>63500</xdr:rowOff>
    </xdr:from>
    <xdr:to>
      <xdr:col>21</xdr:col>
      <xdr:colOff>482600</xdr:colOff>
      <xdr:row>44</xdr:row>
      <xdr:rowOff>76200</xdr:rowOff>
    </xdr:to>
    <xdr:graphicFrame macro="">
      <xdr:nvGraphicFramePr>
        <xdr:cNvPr id="1042" name="Chart 18">
          <a:extLst>
            <a:ext uri="{FF2B5EF4-FFF2-40B4-BE49-F238E27FC236}">
              <a16:creationId xmlns:a16="http://schemas.microsoft.com/office/drawing/2014/main" id="{C93958E8-C700-854A-AD82-D0EC20C82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406400</xdr:colOff>
      <xdr:row>28</xdr:row>
      <xdr:rowOff>25400</xdr:rowOff>
    </xdr:from>
    <xdr:to>
      <xdr:col>28</xdr:col>
      <xdr:colOff>622300</xdr:colOff>
      <xdr:row>44</xdr:row>
      <xdr:rowOff>127000</xdr:rowOff>
    </xdr:to>
    <xdr:graphicFrame macro="">
      <xdr:nvGraphicFramePr>
        <xdr:cNvPr id="1050" name="Chart 26">
          <a:extLst>
            <a:ext uri="{FF2B5EF4-FFF2-40B4-BE49-F238E27FC236}">
              <a16:creationId xmlns:a16="http://schemas.microsoft.com/office/drawing/2014/main" id="{74E5B695-8F0A-2842-92A7-FEE3DBFC7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127000</xdr:colOff>
      <xdr:row>12</xdr:row>
      <xdr:rowOff>12700</xdr:rowOff>
    </xdr:from>
    <xdr:to>
      <xdr:col>30</xdr:col>
      <xdr:colOff>88900</xdr:colOff>
      <xdr:row>27</xdr:row>
      <xdr:rowOff>88900</xdr:rowOff>
    </xdr:to>
    <xdr:graphicFrame macro="">
      <xdr:nvGraphicFramePr>
        <xdr:cNvPr id="1054" name="Chart 30">
          <a:extLst>
            <a:ext uri="{FF2B5EF4-FFF2-40B4-BE49-F238E27FC236}">
              <a16:creationId xmlns:a16="http://schemas.microsoft.com/office/drawing/2014/main" id="{C452D363-4B3B-EF49-8DD4-DB867E191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topLeftCell="P8" workbookViewId="0">
      <selection activeCell="U27" sqref="U27"/>
    </sheetView>
  </sheetViews>
  <sheetFormatPr baseColWidth="10" defaultRowHeight="15" customHeight="1" x14ac:dyDescent="0.15"/>
  <cols>
    <col min="1" max="1" width="14.83203125" style="1" customWidth="1"/>
    <col min="2" max="2" width="16.5" style="1" customWidth="1"/>
    <col min="3" max="3" width="11.83203125" style="1" customWidth="1"/>
    <col min="4" max="4" width="10.83203125" style="1" customWidth="1"/>
    <col min="5" max="5" width="5" style="1" customWidth="1"/>
    <col min="6" max="6" width="16" style="1" customWidth="1"/>
    <col min="7" max="7" width="8.5" style="1" customWidth="1"/>
    <col min="8" max="8" width="3.83203125" style="1" customWidth="1"/>
    <col min="9" max="9" width="10.33203125" style="1" customWidth="1"/>
    <col min="10" max="10" width="9.1640625" style="1" customWidth="1"/>
    <col min="11" max="16" width="11.6640625" style="1" customWidth="1"/>
    <col min="17" max="17" width="10.83203125" style="1" customWidth="1"/>
    <col min="18" max="24" width="9.6640625" style="1" customWidth="1"/>
    <col min="25" max="16384" width="10.83203125" style="1"/>
  </cols>
  <sheetData>
    <row r="1" spans="1:24" s="30" customFormat="1" ht="15" customHeight="1" x14ac:dyDescent="0.15">
      <c r="A1" s="30" t="s">
        <v>5</v>
      </c>
    </row>
    <row r="2" spans="1:24" ht="15" customHeight="1" x14ac:dyDescent="0.15">
      <c r="A2" s="1" t="s">
        <v>6</v>
      </c>
    </row>
    <row r="3" spans="1:24" ht="15" customHeight="1" x14ac:dyDescent="0.15">
      <c r="A3" s="1" t="s">
        <v>0</v>
      </c>
    </row>
    <row r="4" spans="1:24" ht="15" customHeight="1" thickBot="1" x14ac:dyDescent="0.2"/>
    <row r="5" spans="1:24" ht="15" customHeight="1" x14ac:dyDescent="0.15">
      <c r="A5" s="36" t="s">
        <v>7</v>
      </c>
      <c r="B5" s="37"/>
      <c r="C5" s="38"/>
      <c r="D5" s="2"/>
      <c r="E5" s="2"/>
      <c r="F5" s="36" t="s">
        <v>20</v>
      </c>
      <c r="G5" s="38"/>
      <c r="H5" s="3"/>
      <c r="I5" s="4"/>
      <c r="J5" s="4"/>
    </row>
    <row r="6" spans="1:24" ht="15" customHeight="1" x14ac:dyDescent="0.15">
      <c r="A6" s="5" t="s">
        <v>13</v>
      </c>
      <c r="B6" s="2"/>
      <c r="C6" s="6">
        <v>1000</v>
      </c>
      <c r="D6" s="2"/>
      <c r="E6" s="2"/>
      <c r="F6" s="5" t="s">
        <v>17</v>
      </c>
      <c r="G6" s="6">
        <v>0.01</v>
      </c>
      <c r="H6" s="2"/>
      <c r="I6" s="2"/>
      <c r="J6" s="2"/>
    </row>
    <row r="7" spans="1:24" ht="15" customHeight="1" x14ac:dyDescent="0.15">
      <c r="A7" s="5" t="s">
        <v>14</v>
      </c>
      <c r="B7" s="2"/>
      <c r="C7" s="6">
        <v>200</v>
      </c>
      <c r="D7" s="2"/>
      <c r="E7" s="2"/>
      <c r="F7" s="5" t="s">
        <v>18</v>
      </c>
      <c r="G7" s="6">
        <v>0.25</v>
      </c>
      <c r="H7" s="2"/>
      <c r="I7" s="2"/>
      <c r="J7" s="2"/>
    </row>
    <row r="8" spans="1:24" ht="15" customHeight="1" thickBot="1" x14ac:dyDescent="0.2">
      <c r="A8" s="5" t="s">
        <v>15</v>
      </c>
      <c r="B8" s="2"/>
      <c r="C8" s="6">
        <v>300</v>
      </c>
      <c r="D8" s="2"/>
      <c r="E8" s="2"/>
      <c r="F8" s="7"/>
      <c r="G8" s="8"/>
      <c r="H8" s="2"/>
      <c r="I8" s="2"/>
      <c r="J8" s="2"/>
    </row>
    <row r="9" spans="1:24" ht="15" customHeight="1" thickBot="1" x14ac:dyDescent="0.2">
      <c r="A9" s="5" t="s">
        <v>16</v>
      </c>
      <c r="B9" s="2"/>
      <c r="C9" s="9">
        <v>0.1</v>
      </c>
      <c r="D9" s="2"/>
      <c r="E9" s="2"/>
      <c r="F9" s="2"/>
      <c r="G9" s="2"/>
      <c r="H9" s="2"/>
      <c r="I9" s="2"/>
      <c r="J9" s="2"/>
    </row>
    <row r="10" spans="1:24" ht="15" customHeight="1" thickBot="1" x14ac:dyDescent="0.2">
      <c r="A10" s="7" t="s">
        <v>24</v>
      </c>
      <c r="B10" s="10"/>
      <c r="C10" s="11">
        <v>0.2</v>
      </c>
      <c r="F10" s="36" t="s">
        <v>19</v>
      </c>
      <c r="G10" s="38"/>
      <c r="H10" s="3"/>
      <c r="I10" s="3"/>
      <c r="J10" s="3"/>
    </row>
    <row r="11" spans="1:24" ht="15" customHeight="1" thickBot="1" x14ac:dyDescent="0.2">
      <c r="A11" s="2"/>
      <c r="B11" s="2"/>
      <c r="C11" s="12"/>
      <c r="F11" s="5" t="s">
        <v>21</v>
      </c>
      <c r="G11" s="9">
        <f>C7^G7*C9*C6/(G6*C8*C10+C7^G7*C9)</f>
        <v>385.28388637686686</v>
      </c>
      <c r="H11" s="13"/>
      <c r="I11" s="13"/>
      <c r="J11" s="13"/>
      <c r="R11" s="40" t="s">
        <v>12</v>
      </c>
      <c r="S11" s="40"/>
      <c r="T11" s="40"/>
      <c r="U11" s="40"/>
      <c r="V11" s="41"/>
      <c r="W11" s="41"/>
      <c r="X11" s="41"/>
    </row>
    <row r="12" spans="1:24" ht="15" customHeight="1" thickBot="1" x14ac:dyDescent="0.2">
      <c r="A12" s="36" t="s">
        <v>25</v>
      </c>
      <c r="B12" s="37"/>
      <c r="C12" s="37"/>
      <c r="D12" s="38"/>
      <c r="F12" s="5" t="s">
        <v>22</v>
      </c>
      <c r="G12" s="9">
        <f>C9*(C6-G11)/(G6*C8)</f>
        <v>20.490537120771108</v>
      </c>
      <c r="H12" s="13"/>
      <c r="I12" s="31" t="s">
        <v>34</v>
      </c>
      <c r="J12" s="33" t="s">
        <v>36</v>
      </c>
      <c r="K12" s="36" t="s">
        <v>26</v>
      </c>
      <c r="L12" s="37"/>
      <c r="M12" s="38"/>
      <c r="N12" s="36" t="s">
        <v>27</v>
      </c>
      <c r="O12" s="37"/>
      <c r="P12" s="38"/>
      <c r="S12" s="39" t="s">
        <v>39</v>
      </c>
      <c r="T12" s="39"/>
      <c r="U12" s="39"/>
      <c r="V12" s="35" t="s">
        <v>40</v>
      </c>
      <c r="W12" s="35"/>
      <c r="X12" s="35"/>
    </row>
    <row r="13" spans="1:24" ht="15" customHeight="1" thickBot="1" x14ac:dyDescent="0.2">
      <c r="A13" s="14" t="s">
        <v>8</v>
      </c>
      <c r="B13" s="15" t="s">
        <v>21</v>
      </c>
      <c r="C13" s="15" t="s">
        <v>1</v>
      </c>
      <c r="D13" s="16" t="s">
        <v>2</v>
      </c>
      <c r="E13" s="17"/>
      <c r="F13" s="7" t="s">
        <v>23</v>
      </c>
      <c r="G13" s="11">
        <f>C10*G11/C7^G7</f>
        <v>20.490537120771105</v>
      </c>
      <c r="H13" s="13"/>
      <c r="I13" s="32" t="s">
        <v>35</v>
      </c>
      <c r="J13" s="34" t="s">
        <v>37</v>
      </c>
      <c r="K13" s="14" t="s">
        <v>31</v>
      </c>
      <c r="L13" s="15" t="s">
        <v>32</v>
      </c>
      <c r="M13" s="16" t="s">
        <v>33</v>
      </c>
      <c r="N13" s="14" t="s">
        <v>28</v>
      </c>
      <c r="O13" s="15" t="s">
        <v>29</v>
      </c>
      <c r="P13" s="16" t="s">
        <v>30</v>
      </c>
      <c r="R13" s="15" t="s">
        <v>4</v>
      </c>
      <c r="S13" s="18" t="s">
        <v>9</v>
      </c>
      <c r="T13" s="19" t="s">
        <v>10</v>
      </c>
      <c r="U13" s="20" t="s">
        <v>11</v>
      </c>
      <c r="V13" s="18" t="s">
        <v>9</v>
      </c>
      <c r="W13" s="19" t="s">
        <v>10</v>
      </c>
      <c r="X13" s="20" t="s">
        <v>11</v>
      </c>
    </row>
    <row r="14" spans="1:24" ht="15" customHeight="1" x14ac:dyDescent="0.15">
      <c r="A14" s="21">
        <v>0</v>
      </c>
      <c r="B14" s="2">
        <f>A14*$C$6</f>
        <v>0</v>
      </c>
      <c r="C14" s="12">
        <f>$C$9*($C$6-B14)/($G$6*$C$8)</f>
        <v>33.333333333333336</v>
      </c>
      <c r="D14" s="9">
        <f>$C$10*B14/($C$7^$G$7)</f>
        <v>0</v>
      </c>
      <c r="E14" s="22"/>
      <c r="F14" s="22"/>
      <c r="I14" s="21">
        <v>0</v>
      </c>
      <c r="J14" s="6">
        <f>I14*$C$6</f>
        <v>0</v>
      </c>
      <c r="K14" s="23">
        <f>($C$6-$J14)*$C$9/($C$8*0.5*$G$6)</f>
        <v>66.666666666666671</v>
      </c>
      <c r="L14" s="12">
        <f>($C$6-$J14)*$C$9/($C$8*$G$6)</f>
        <v>33.333333333333336</v>
      </c>
      <c r="M14" s="9">
        <f>($C$6-$J14)*$C$9/($C$8*2*$G$6)</f>
        <v>16.666666666666668</v>
      </c>
      <c r="N14" s="23">
        <f>$J14*$C$10/($C$7*0.1)^$G$7</f>
        <v>0</v>
      </c>
      <c r="O14" s="12">
        <f>$J14*$C$10/$C$7^$G$7</f>
        <v>0</v>
      </c>
      <c r="P14" s="9">
        <f>$J14*$C$10/($C$7*10)^$G$7</f>
        <v>0</v>
      </c>
      <c r="R14" s="24">
        <v>10</v>
      </c>
      <c r="S14" s="23">
        <f>$R14^$G$7*$C$9*$C$6/($G$6*0.1*$C$8*$C$10+$R14^$G$7*$C$9)</f>
        <v>747.71677479637242</v>
      </c>
      <c r="T14" s="12">
        <f>$R14^$G$7*$C$9*$C$6/($G$6*$C$8*$C$10+$R14^$G$7*$C$9)</f>
        <v>228.6211790931311</v>
      </c>
      <c r="U14" s="9">
        <f>$R14^$G$7*$C$9*$C$6/($G$6*10*$C$8*$C$10+$R14^$G$7*$C$9)</f>
        <v>28.784864632373591</v>
      </c>
      <c r="V14" s="23">
        <f>$C$10*S14/$R14^$G$7</f>
        <v>84.094408401209179</v>
      </c>
      <c r="W14" s="12">
        <f t="shared" ref="W14:X24" si="0">$C$10*T14/$R14^$G$7</f>
        <v>25.712627363562294</v>
      </c>
      <c r="X14" s="9">
        <f t="shared" si="0"/>
        <v>3.2373837845587548</v>
      </c>
    </row>
    <row r="15" spans="1:24" ht="15" customHeight="1" x14ac:dyDescent="0.15">
      <c r="A15" s="21">
        <v>0.1</v>
      </c>
      <c r="B15" s="2">
        <f t="shared" ref="B15:B24" si="1">A15*$C$6</f>
        <v>100</v>
      </c>
      <c r="C15" s="12">
        <f t="shared" ref="C15:C24" si="2">$C$9*($C$6-B15)/($G$6*$C$8)</f>
        <v>30</v>
      </c>
      <c r="D15" s="9">
        <f t="shared" ref="D15:D24" si="3">$C$10*B15/($C$7^$G$7)</f>
        <v>5.3182958969449885</v>
      </c>
      <c r="E15" s="22"/>
      <c r="F15" s="22"/>
      <c r="I15" s="21">
        <v>0.1</v>
      </c>
      <c r="J15" s="6">
        <f t="shared" ref="J15:J24" si="4">I15*$C$6</f>
        <v>100</v>
      </c>
      <c r="K15" s="23">
        <f t="shared" ref="K15:K24" si="5">($C$6-$J15)*$C$9/($C$8*0.5*$G$6)</f>
        <v>60</v>
      </c>
      <c r="L15" s="12">
        <f t="shared" ref="L15:L24" si="6">($C$6-$J15)*$C$9/($C$8*$G$6)</f>
        <v>30</v>
      </c>
      <c r="M15" s="9">
        <f t="shared" ref="M15:M24" si="7">($C$6-$J15)*$C$9/($C$8*2*$G$6)</f>
        <v>15</v>
      </c>
      <c r="N15" s="23">
        <f t="shared" ref="N15:N24" si="8">$J15*$C$10/($C$7*0.1)^$G$7</f>
        <v>9.4574160900317583</v>
      </c>
      <c r="O15" s="12">
        <f t="shared" ref="O15:O24" si="9">$J15*$C$10/$C$7^$G$7</f>
        <v>5.3182958969449885</v>
      </c>
      <c r="P15" s="9">
        <f t="shared" ref="P15:P24" si="10">$J15*$C$10/($C$7*10)^$G$7</f>
        <v>2.990697562442441</v>
      </c>
      <c r="R15" s="24">
        <v>50</v>
      </c>
      <c r="S15" s="23">
        <f t="shared" ref="S15:S24" si="11">$R15^$G$7*$C$9*$C$6/($G$6*0.1*$C$8*$C$10+$R15^$G$7*$C$9)</f>
        <v>815.90280358975122</v>
      </c>
      <c r="T15" s="12">
        <f t="shared" ref="T15:T24" si="12">$R15^$G$7*$C$9*$C$6/($G$6*$C$8*$C$10+$R15^$G$7*$C$9)</f>
        <v>307.09117851965766</v>
      </c>
      <c r="U15" s="9">
        <f t="shared" ref="U15:U24" si="13">$R15^$G$7*$C$9*$C$6/($G$6*10*$C$8*$C$10+$R15^$G$7*$C$9)</f>
        <v>42.438303672102819</v>
      </c>
      <c r="V15" s="23">
        <f t="shared" ref="V15:V24" si="14">$C$10*S15/$R15^$G$7</f>
        <v>61.365732136749578</v>
      </c>
      <c r="W15" s="12">
        <f t="shared" si="0"/>
        <v>23.096960716011413</v>
      </c>
      <c r="X15" s="9">
        <f t="shared" si="0"/>
        <v>3.1918723210929905</v>
      </c>
    </row>
    <row r="16" spans="1:24" ht="15" customHeight="1" x14ac:dyDescent="0.15">
      <c r="A16" s="21">
        <v>0.2</v>
      </c>
      <c r="B16" s="2">
        <f t="shared" si="1"/>
        <v>200</v>
      </c>
      <c r="C16" s="12">
        <f t="shared" si="2"/>
        <v>26.666666666666668</v>
      </c>
      <c r="D16" s="9">
        <f t="shared" si="3"/>
        <v>10.636591793889977</v>
      </c>
      <c r="E16" s="22"/>
      <c r="F16" s="22"/>
      <c r="I16" s="21">
        <v>0.2</v>
      </c>
      <c r="J16" s="6">
        <f t="shared" si="4"/>
        <v>200</v>
      </c>
      <c r="K16" s="23">
        <f t="shared" si="5"/>
        <v>53.333333333333336</v>
      </c>
      <c r="L16" s="12">
        <f t="shared" si="6"/>
        <v>26.666666666666668</v>
      </c>
      <c r="M16" s="9">
        <f t="shared" si="7"/>
        <v>13.333333333333334</v>
      </c>
      <c r="N16" s="23">
        <f t="shared" si="8"/>
        <v>18.914832180063517</v>
      </c>
      <c r="O16" s="12">
        <f t="shared" si="9"/>
        <v>10.636591793889977</v>
      </c>
      <c r="P16" s="9">
        <f t="shared" si="10"/>
        <v>5.981395124884882</v>
      </c>
      <c r="R16" s="24">
        <f>R14*10</f>
        <v>100</v>
      </c>
      <c r="S16" s="23">
        <f t="shared" si="11"/>
        <v>840.52213733391841</v>
      </c>
      <c r="T16" s="12">
        <f t="shared" si="12"/>
        <v>345.14099850039526</v>
      </c>
      <c r="U16" s="9">
        <f t="shared" si="13"/>
        <v>50.065921896964568</v>
      </c>
      <c r="V16" s="23">
        <f t="shared" si="14"/>
        <v>53.159287555360578</v>
      </c>
      <c r="W16" s="12">
        <f t="shared" si="0"/>
        <v>21.82863338332016</v>
      </c>
      <c r="X16" s="9">
        <f t="shared" si="0"/>
        <v>3.166446927010119</v>
      </c>
    </row>
    <row r="17" spans="1:24" ht="15" customHeight="1" x14ac:dyDescent="0.15">
      <c r="A17" s="21">
        <v>0.3</v>
      </c>
      <c r="B17" s="2">
        <f t="shared" si="1"/>
        <v>300</v>
      </c>
      <c r="C17" s="12">
        <f t="shared" si="2"/>
        <v>23.333333333333332</v>
      </c>
      <c r="D17" s="9">
        <f t="shared" si="3"/>
        <v>15.954887690834967</v>
      </c>
      <c r="E17" s="22"/>
      <c r="F17" s="22"/>
      <c r="I17" s="21">
        <v>0.3</v>
      </c>
      <c r="J17" s="6">
        <f t="shared" si="4"/>
        <v>300</v>
      </c>
      <c r="K17" s="23">
        <f t="shared" si="5"/>
        <v>46.666666666666664</v>
      </c>
      <c r="L17" s="12">
        <f t="shared" si="6"/>
        <v>23.333333333333332</v>
      </c>
      <c r="M17" s="9">
        <f t="shared" si="7"/>
        <v>11.666666666666666</v>
      </c>
      <c r="N17" s="23">
        <f t="shared" si="8"/>
        <v>28.372248270095277</v>
      </c>
      <c r="O17" s="12">
        <f t="shared" si="9"/>
        <v>15.954887690834967</v>
      </c>
      <c r="P17" s="9">
        <f t="shared" si="10"/>
        <v>8.9720926873273239</v>
      </c>
      <c r="R17" s="24">
        <f t="shared" ref="R17:R24" si="15">R15*10</f>
        <v>500</v>
      </c>
      <c r="S17" s="23">
        <f t="shared" si="11"/>
        <v>887.40235063896955</v>
      </c>
      <c r="T17" s="12">
        <f t="shared" si="12"/>
        <v>440.75279382894973</v>
      </c>
      <c r="U17" s="9">
        <f t="shared" si="13"/>
        <v>73.054262750420989</v>
      </c>
      <c r="V17" s="23">
        <f t="shared" si="14"/>
        <v>37.532549787010154</v>
      </c>
      <c r="W17" s="12">
        <f t="shared" si="0"/>
        <v>18.641573539035008</v>
      </c>
      <c r="X17" s="9">
        <f t="shared" si="0"/>
        <v>3.0898191241652637</v>
      </c>
    </row>
    <row r="18" spans="1:24" ht="15" customHeight="1" x14ac:dyDescent="0.15">
      <c r="A18" s="21">
        <v>0.4</v>
      </c>
      <c r="B18" s="2">
        <f t="shared" si="1"/>
        <v>400</v>
      </c>
      <c r="C18" s="12">
        <f t="shared" si="2"/>
        <v>20</v>
      </c>
      <c r="D18" s="9">
        <f t="shared" si="3"/>
        <v>21.273183587779954</v>
      </c>
      <c r="E18" s="22"/>
      <c r="F18" s="22"/>
      <c r="I18" s="21">
        <v>0.4</v>
      </c>
      <c r="J18" s="6">
        <f t="shared" si="4"/>
        <v>400</v>
      </c>
      <c r="K18" s="23">
        <f t="shared" si="5"/>
        <v>40</v>
      </c>
      <c r="L18" s="12">
        <f t="shared" si="6"/>
        <v>20</v>
      </c>
      <c r="M18" s="9">
        <f t="shared" si="7"/>
        <v>10</v>
      </c>
      <c r="N18" s="23">
        <f t="shared" si="8"/>
        <v>37.829664360127033</v>
      </c>
      <c r="O18" s="12">
        <f t="shared" si="9"/>
        <v>21.273183587779954</v>
      </c>
      <c r="P18" s="9">
        <f t="shared" si="10"/>
        <v>11.962790249769764</v>
      </c>
      <c r="R18" s="24">
        <f t="shared" si="15"/>
        <v>1000</v>
      </c>
      <c r="S18" s="23">
        <f t="shared" si="11"/>
        <v>903.58988296069117</v>
      </c>
      <c r="T18" s="12">
        <f t="shared" si="12"/>
        <v>483.80050937125378</v>
      </c>
      <c r="U18" s="9">
        <f t="shared" si="13"/>
        <v>85.692178648454799</v>
      </c>
      <c r="V18" s="23">
        <f t="shared" si="14"/>
        <v>32.136705679769548</v>
      </c>
      <c r="W18" s="12">
        <f t="shared" si="0"/>
        <v>17.206649687624875</v>
      </c>
      <c r="X18" s="9">
        <f t="shared" si="0"/>
        <v>3.0476927378384842</v>
      </c>
    </row>
    <row r="19" spans="1:24" ht="15" customHeight="1" x14ac:dyDescent="0.15">
      <c r="A19" s="21">
        <v>0.5</v>
      </c>
      <c r="B19" s="2">
        <f t="shared" si="1"/>
        <v>500</v>
      </c>
      <c r="C19" s="12">
        <f t="shared" si="2"/>
        <v>16.666666666666668</v>
      </c>
      <c r="D19" s="9">
        <f t="shared" si="3"/>
        <v>26.591479484724942</v>
      </c>
      <c r="E19" s="22"/>
      <c r="F19" s="22"/>
      <c r="I19" s="21">
        <v>0.5</v>
      </c>
      <c r="J19" s="6">
        <f t="shared" si="4"/>
        <v>500</v>
      </c>
      <c r="K19" s="23">
        <f t="shared" si="5"/>
        <v>33.333333333333336</v>
      </c>
      <c r="L19" s="12">
        <f t="shared" si="6"/>
        <v>16.666666666666668</v>
      </c>
      <c r="M19" s="9">
        <f t="shared" si="7"/>
        <v>8.3333333333333339</v>
      </c>
      <c r="N19" s="23">
        <f t="shared" si="8"/>
        <v>47.28708045015879</v>
      </c>
      <c r="O19" s="12">
        <f t="shared" si="9"/>
        <v>26.591479484724942</v>
      </c>
      <c r="P19" s="9">
        <f t="shared" si="10"/>
        <v>14.953487812212206</v>
      </c>
      <c r="R19" s="24">
        <f t="shared" si="15"/>
        <v>5000</v>
      </c>
      <c r="S19" s="23">
        <f t="shared" si="11"/>
        <v>933.39966839239514</v>
      </c>
      <c r="T19" s="12">
        <f t="shared" si="12"/>
        <v>583.59255138104334</v>
      </c>
      <c r="U19" s="9">
        <f t="shared" si="13"/>
        <v>122.92196288467373</v>
      </c>
      <c r="V19" s="23">
        <f t="shared" si="14"/>
        <v>22.200110535868333</v>
      </c>
      <c r="W19" s="12">
        <f t="shared" si="0"/>
        <v>13.880248287298555</v>
      </c>
      <c r="X19" s="9">
        <f t="shared" si="0"/>
        <v>2.9235934570510875</v>
      </c>
    </row>
    <row r="20" spans="1:24" ht="15" customHeight="1" x14ac:dyDescent="0.15">
      <c r="A20" s="21">
        <v>0.6</v>
      </c>
      <c r="B20" s="2">
        <f t="shared" si="1"/>
        <v>600</v>
      </c>
      <c r="C20" s="12">
        <f t="shared" si="2"/>
        <v>13.333333333333334</v>
      </c>
      <c r="D20" s="9">
        <f t="shared" si="3"/>
        <v>31.909775381669935</v>
      </c>
      <c r="E20" s="22"/>
      <c r="F20" s="22"/>
      <c r="I20" s="21">
        <v>0.6</v>
      </c>
      <c r="J20" s="6">
        <f t="shared" si="4"/>
        <v>600</v>
      </c>
      <c r="K20" s="23">
        <f t="shared" si="5"/>
        <v>26.666666666666668</v>
      </c>
      <c r="L20" s="12">
        <f t="shared" si="6"/>
        <v>13.333333333333334</v>
      </c>
      <c r="M20" s="9">
        <f t="shared" si="7"/>
        <v>6.666666666666667</v>
      </c>
      <c r="N20" s="23">
        <f t="shared" si="8"/>
        <v>56.744496540190553</v>
      </c>
      <c r="O20" s="12">
        <f t="shared" si="9"/>
        <v>31.909775381669935</v>
      </c>
      <c r="P20" s="9">
        <f t="shared" si="10"/>
        <v>17.944185374654648</v>
      </c>
      <c r="R20" s="24">
        <f t="shared" si="15"/>
        <v>10000</v>
      </c>
      <c r="S20" s="23">
        <f t="shared" si="11"/>
        <v>943.39622641509436</v>
      </c>
      <c r="T20" s="12">
        <f t="shared" si="12"/>
        <v>625</v>
      </c>
      <c r="U20" s="9">
        <f t="shared" si="13"/>
        <v>142.85714285714289</v>
      </c>
      <c r="V20" s="23">
        <f t="shared" si="14"/>
        <v>18.867924528301884</v>
      </c>
      <c r="W20" s="12">
        <f t="shared" si="0"/>
        <v>12.499999999999998</v>
      </c>
      <c r="X20" s="9">
        <f t="shared" si="0"/>
        <v>2.8571428571428577</v>
      </c>
    </row>
    <row r="21" spans="1:24" ht="15" customHeight="1" x14ac:dyDescent="0.15">
      <c r="A21" s="21">
        <v>0.7</v>
      </c>
      <c r="B21" s="2">
        <f t="shared" si="1"/>
        <v>700</v>
      </c>
      <c r="C21" s="12">
        <f t="shared" si="2"/>
        <v>10</v>
      </c>
      <c r="D21" s="9">
        <f t="shared" si="3"/>
        <v>37.228071278614919</v>
      </c>
      <c r="E21" s="22"/>
      <c r="F21" s="22"/>
      <c r="I21" s="21">
        <v>0.7</v>
      </c>
      <c r="J21" s="6">
        <f t="shared" si="4"/>
        <v>700</v>
      </c>
      <c r="K21" s="23">
        <f t="shared" si="5"/>
        <v>20</v>
      </c>
      <c r="L21" s="12">
        <f t="shared" si="6"/>
        <v>10</v>
      </c>
      <c r="M21" s="9">
        <f t="shared" si="7"/>
        <v>5</v>
      </c>
      <c r="N21" s="23">
        <f t="shared" si="8"/>
        <v>66.20191263022231</v>
      </c>
      <c r="O21" s="12">
        <f t="shared" si="9"/>
        <v>37.228071278614919</v>
      </c>
      <c r="P21" s="9">
        <f t="shared" si="10"/>
        <v>20.93488293709709</v>
      </c>
      <c r="R21" s="24">
        <f t="shared" si="15"/>
        <v>50000</v>
      </c>
      <c r="S21" s="23">
        <f t="shared" si="11"/>
        <v>961.42344358743151</v>
      </c>
      <c r="T21" s="12">
        <f t="shared" si="12"/>
        <v>713.65149068390167</v>
      </c>
      <c r="U21" s="9">
        <f t="shared" si="13"/>
        <v>199.5035621247745</v>
      </c>
      <c r="V21" s="23">
        <f t="shared" si="14"/>
        <v>12.858852137522817</v>
      </c>
      <c r="W21" s="12">
        <f t="shared" si="0"/>
        <v>9.5449503105366116</v>
      </c>
      <c r="X21" s="9">
        <f t="shared" si="0"/>
        <v>2.6683214595840852</v>
      </c>
    </row>
    <row r="22" spans="1:24" ht="15" customHeight="1" x14ac:dyDescent="0.15">
      <c r="A22" s="21">
        <v>0.8</v>
      </c>
      <c r="B22" s="2">
        <f t="shared" si="1"/>
        <v>800</v>
      </c>
      <c r="C22" s="12">
        <f t="shared" si="2"/>
        <v>6.666666666666667</v>
      </c>
      <c r="D22" s="9">
        <f t="shared" si="3"/>
        <v>42.546367175559908</v>
      </c>
      <c r="E22" s="22"/>
      <c r="F22" s="22"/>
      <c r="I22" s="21">
        <v>0.8</v>
      </c>
      <c r="J22" s="6">
        <f t="shared" si="4"/>
        <v>800</v>
      </c>
      <c r="K22" s="23">
        <f t="shared" si="5"/>
        <v>13.333333333333334</v>
      </c>
      <c r="L22" s="12">
        <f t="shared" si="6"/>
        <v>6.666666666666667</v>
      </c>
      <c r="M22" s="9">
        <f t="shared" si="7"/>
        <v>3.3333333333333335</v>
      </c>
      <c r="N22" s="23">
        <f t="shared" si="8"/>
        <v>75.659328720254067</v>
      </c>
      <c r="O22" s="12">
        <f t="shared" si="9"/>
        <v>42.546367175559908</v>
      </c>
      <c r="P22" s="9">
        <f t="shared" si="10"/>
        <v>23.925580499539528</v>
      </c>
      <c r="R22" s="24">
        <f t="shared" si="15"/>
        <v>100000</v>
      </c>
      <c r="S22" s="23">
        <f t="shared" si="11"/>
        <v>967.36078331055808</v>
      </c>
      <c r="T22" s="12">
        <f t="shared" si="12"/>
        <v>747.71677479637253</v>
      </c>
      <c r="U22" s="9">
        <f t="shared" si="13"/>
        <v>228.62117909313113</v>
      </c>
      <c r="V22" s="23">
        <f t="shared" si="14"/>
        <v>10.879738896480667</v>
      </c>
      <c r="W22" s="12">
        <f t="shared" si="0"/>
        <v>8.4094408401209186</v>
      </c>
      <c r="X22" s="9">
        <f t="shared" si="0"/>
        <v>2.5712627363562297</v>
      </c>
    </row>
    <row r="23" spans="1:24" ht="15" customHeight="1" x14ac:dyDescent="0.15">
      <c r="A23" s="21">
        <v>0.9</v>
      </c>
      <c r="B23" s="2">
        <f t="shared" si="1"/>
        <v>900</v>
      </c>
      <c r="C23" s="12">
        <f t="shared" si="2"/>
        <v>3.3333333333333335</v>
      </c>
      <c r="D23" s="9">
        <f t="shared" si="3"/>
        <v>47.864663072504896</v>
      </c>
      <c r="E23" s="22"/>
      <c r="F23" s="22"/>
      <c r="I23" s="21">
        <v>0.9</v>
      </c>
      <c r="J23" s="6">
        <f t="shared" si="4"/>
        <v>900</v>
      </c>
      <c r="K23" s="23">
        <f t="shared" si="5"/>
        <v>6.666666666666667</v>
      </c>
      <c r="L23" s="12">
        <f t="shared" si="6"/>
        <v>3.3333333333333335</v>
      </c>
      <c r="M23" s="9">
        <f t="shared" si="7"/>
        <v>1.6666666666666667</v>
      </c>
      <c r="N23" s="23">
        <f t="shared" si="8"/>
        <v>85.116744810285823</v>
      </c>
      <c r="O23" s="12">
        <f t="shared" si="9"/>
        <v>47.864663072504896</v>
      </c>
      <c r="P23" s="9">
        <f t="shared" si="10"/>
        <v>26.91627806198197</v>
      </c>
      <c r="R23" s="24">
        <f t="shared" si="15"/>
        <v>500000</v>
      </c>
      <c r="S23" s="23">
        <f t="shared" si="11"/>
        <v>977.93426428535975</v>
      </c>
      <c r="T23" s="12">
        <f t="shared" si="12"/>
        <v>815.90280358975122</v>
      </c>
      <c r="U23" s="9">
        <f t="shared" si="13"/>
        <v>307.09117851965766</v>
      </c>
      <c r="V23" s="23">
        <f t="shared" si="14"/>
        <v>7.3552452382133824</v>
      </c>
      <c r="W23" s="12">
        <f t="shared" si="0"/>
        <v>6.136573213674958</v>
      </c>
      <c r="X23" s="9">
        <f t="shared" si="0"/>
        <v>2.3096960716011417</v>
      </c>
    </row>
    <row r="24" spans="1:24" ht="15" customHeight="1" thickBot="1" x14ac:dyDescent="0.2">
      <c r="A24" s="25">
        <v>1</v>
      </c>
      <c r="B24" s="10">
        <f t="shared" si="1"/>
        <v>1000</v>
      </c>
      <c r="C24" s="26">
        <f t="shared" si="2"/>
        <v>0</v>
      </c>
      <c r="D24" s="11">
        <f t="shared" si="3"/>
        <v>53.182958969449885</v>
      </c>
      <c r="E24" s="22"/>
      <c r="F24" s="22"/>
      <c r="I24" s="25">
        <v>1</v>
      </c>
      <c r="J24" s="8">
        <f t="shared" si="4"/>
        <v>1000</v>
      </c>
      <c r="K24" s="27">
        <f t="shared" si="5"/>
        <v>0</v>
      </c>
      <c r="L24" s="26">
        <f t="shared" si="6"/>
        <v>0</v>
      </c>
      <c r="M24" s="11">
        <f t="shared" si="7"/>
        <v>0</v>
      </c>
      <c r="N24" s="27">
        <f t="shared" si="8"/>
        <v>94.57416090031758</v>
      </c>
      <c r="O24" s="26">
        <f t="shared" si="9"/>
        <v>53.182958969449885</v>
      </c>
      <c r="P24" s="11">
        <f t="shared" si="10"/>
        <v>29.906975624424412</v>
      </c>
      <c r="R24" s="24">
        <f t="shared" si="15"/>
        <v>1000000</v>
      </c>
      <c r="S24" s="27">
        <f t="shared" si="11"/>
        <v>981.37963070604383</v>
      </c>
      <c r="T24" s="26">
        <f t="shared" si="12"/>
        <v>840.52213733391829</v>
      </c>
      <c r="U24" s="11">
        <f t="shared" si="13"/>
        <v>345.14099850039526</v>
      </c>
      <c r="V24" s="27">
        <f t="shared" si="14"/>
        <v>6.2067897646520338</v>
      </c>
      <c r="W24" s="26">
        <f t="shared" si="0"/>
        <v>5.3159287555360581</v>
      </c>
      <c r="X24" s="11">
        <f t="shared" si="0"/>
        <v>2.1828633383320164</v>
      </c>
    </row>
    <row r="25" spans="1:24" ht="15" customHeight="1" thickBot="1" x14ac:dyDescent="0.2">
      <c r="A25" s="28"/>
      <c r="C25" s="22"/>
      <c r="D25" s="22"/>
      <c r="E25" s="22"/>
      <c r="F25" s="22"/>
      <c r="J25" s="29"/>
      <c r="K25" s="22"/>
      <c r="L25" s="22"/>
      <c r="M25" s="22"/>
      <c r="N25" s="22"/>
      <c r="O25" s="22"/>
      <c r="P25" s="22"/>
    </row>
    <row r="26" spans="1:24" ht="15" customHeight="1" x14ac:dyDescent="0.15">
      <c r="A26" s="36" t="s">
        <v>38</v>
      </c>
      <c r="B26" s="37"/>
      <c r="C26" s="37"/>
      <c r="D26" s="38"/>
      <c r="E26" s="22"/>
      <c r="F26" s="22"/>
    </row>
    <row r="27" spans="1:24" ht="15" customHeight="1" x14ac:dyDescent="0.15">
      <c r="A27" s="14" t="s">
        <v>3</v>
      </c>
      <c r="B27" s="15" t="s">
        <v>21</v>
      </c>
      <c r="C27" s="15" t="s">
        <v>1</v>
      </c>
      <c r="D27" s="16" t="s">
        <v>2</v>
      </c>
    </row>
    <row r="28" spans="1:24" ht="15" customHeight="1" x14ac:dyDescent="0.15">
      <c r="A28" s="5">
        <v>0</v>
      </c>
      <c r="B28" s="12">
        <v>0</v>
      </c>
      <c r="C28" s="12">
        <f>$C$9*($C$6-B28)/($G$6*$C$8)</f>
        <v>33.333333333333336</v>
      </c>
      <c r="D28" s="9">
        <f>$C$10*B28/($C$7^$G$7)</f>
        <v>0</v>
      </c>
      <c r="E28" s="22"/>
    </row>
    <row r="29" spans="1:24" ht="15" customHeight="1" x14ac:dyDescent="0.15">
      <c r="A29" s="5">
        <v>1</v>
      </c>
      <c r="B29" s="12">
        <f>B28+C28-D28</f>
        <v>33.333333333333336</v>
      </c>
      <c r="C29" s="12">
        <f>$C$9*($C$6-B29)/($G$6*$C$8)</f>
        <v>32.222222222222221</v>
      </c>
      <c r="D29" s="9">
        <f>$C$10*B29/($C$7^$G$7)</f>
        <v>1.7727652989816634</v>
      </c>
      <c r="E29" s="22"/>
    </row>
    <row r="30" spans="1:24" ht="15" customHeight="1" x14ac:dyDescent="0.15">
      <c r="A30" s="5">
        <v>2</v>
      </c>
      <c r="B30" s="12">
        <f t="shared" ref="B30:B78" si="16">B29+C29-D29</f>
        <v>63.782790256573897</v>
      </c>
      <c r="C30" s="12">
        <f t="shared" ref="C30:C78" si="17">$C$9*($C$6-B30)/($G$6*$C$8)</f>
        <v>31.207240324780873</v>
      </c>
      <c r="D30" s="9">
        <f t="shared" ref="D30:D78" si="18">$C$10*B30/($C$7^$G$7)</f>
        <v>3.3921575171723979</v>
      </c>
      <c r="E30" s="22"/>
    </row>
    <row r="31" spans="1:24" ht="15" customHeight="1" x14ac:dyDescent="0.15">
      <c r="A31" s="5">
        <v>3</v>
      </c>
      <c r="B31" s="12">
        <f t="shared" si="16"/>
        <v>91.59787306418238</v>
      </c>
      <c r="C31" s="12">
        <f t="shared" si="17"/>
        <v>30.280070897860586</v>
      </c>
      <c r="D31" s="9">
        <f t="shared" si="18"/>
        <v>4.8714459248612902</v>
      </c>
      <c r="E31" s="22"/>
    </row>
    <row r="32" spans="1:24" ht="15" customHeight="1" x14ac:dyDescent="0.15">
      <c r="A32" s="5">
        <v>4</v>
      </c>
      <c r="B32" s="12">
        <f t="shared" si="16"/>
        <v>117.00649803718167</v>
      </c>
      <c r="C32" s="12">
        <f t="shared" si="17"/>
        <v>29.433116732093946</v>
      </c>
      <c r="D32" s="9">
        <f t="shared" si="18"/>
        <v>6.2227517842704518</v>
      </c>
      <c r="E32" s="22"/>
    </row>
    <row r="33" spans="1:5" ht="15" customHeight="1" x14ac:dyDescent="0.15">
      <c r="A33" s="5">
        <v>5</v>
      </c>
      <c r="B33" s="12">
        <f t="shared" si="16"/>
        <v>140.21686298500515</v>
      </c>
      <c r="C33" s="12">
        <f t="shared" si="17"/>
        <v>28.659437900499828</v>
      </c>
      <c r="D33" s="9">
        <f t="shared" si="18"/>
        <v>7.4571476709565063</v>
      </c>
      <c r="E33" s="22"/>
    </row>
    <row r="34" spans="1:5" ht="15" customHeight="1" x14ac:dyDescent="0.15">
      <c r="A34" s="5">
        <v>6</v>
      </c>
      <c r="B34" s="12">
        <f t="shared" si="16"/>
        <v>161.41915321454846</v>
      </c>
      <c r="C34" s="12">
        <f t="shared" si="17"/>
        <v>27.952694892848385</v>
      </c>
      <c r="D34" s="9">
        <f t="shared" si="18"/>
        <v>8.5847482022926762</v>
      </c>
      <c r="E34" s="22"/>
    </row>
    <row r="35" spans="1:5" ht="15" customHeight="1" x14ac:dyDescent="0.15">
      <c r="A35" s="5">
        <v>7</v>
      </c>
      <c r="B35" s="12">
        <f t="shared" si="16"/>
        <v>180.78709990510416</v>
      </c>
      <c r="C35" s="12">
        <f t="shared" si="17"/>
        <v>27.307096669829864</v>
      </c>
      <c r="D35" s="9">
        <f t="shared" si="18"/>
        <v>9.6147929164589918</v>
      </c>
      <c r="E35" s="22"/>
    </row>
    <row r="36" spans="1:5" ht="15" customHeight="1" x14ac:dyDescent="0.15">
      <c r="A36" s="5">
        <v>8</v>
      </c>
      <c r="B36" s="12">
        <f t="shared" si="16"/>
        <v>198.47940365847504</v>
      </c>
      <c r="C36" s="12">
        <f t="shared" si="17"/>
        <v>26.717353211384168</v>
      </c>
      <c r="D36" s="9">
        <f t="shared" si="18"/>
        <v>10.555721981049562</v>
      </c>
      <c r="E36" s="22"/>
    </row>
    <row r="37" spans="1:5" ht="15" customHeight="1" x14ac:dyDescent="0.15">
      <c r="A37" s="5">
        <v>9</v>
      </c>
      <c r="B37" s="12">
        <f t="shared" si="16"/>
        <v>214.64103488880963</v>
      </c>
      <c r="C37" s="12">
        <f t="shared" si="17"/>
        <v>26.178632170373017</v>
      </c>
      <c r="D37" s="9">
        <f t="shared" si="18"/>
        <v>11.415245351651826</v>
      </c>
      <c r="E37" s="22"/>
    </row>
    <row r="38" spans="1:5" ht="15" customHeight="1" x14ac:dyDescent="0.15">
      <c r="A38" s="5">
        <v>10</v>
      </c>
      <c r="B38" s="12">
        <f t="shared" si="16"/>
        <v>229.40442170753082</v>
      </c>
      <c r="C38" s="12">
        <f t="shared" si="17"/>
        <v>25.686519276415641</v>
      </c>
      <c r="D38" s="9">
        <f t="shared" si="18"/>
        <v>12.200405947081991</v>
      </c>
      <c r="E38" s="22"/>
    </row>
    <row r="39" spans="1:5" ht="15" customHeight="1" x14ac:dyDescent="0.15">
      <c r="A39" s="5">
        <v>11</v>
      </c>
      <c r="B39" s="12">
        <f t="shared" si="16"/>
        <v>242.89053503686446</v>
      </c>
      <c r="C39" s="12">
        <f t="shared" si="17"/>
        <v>25.236982165437851</v>
      </c>
      <c r="D39" s="9">
        <f t="shared" si="18"/>
        <v>12.917637358933293</v>
      </c>
      <c r="E39" s="22"/>
    </row>
    <row r="40" spans="1:5" ht="15" customHeight="1" x14ac:dyDescent="0.15">
      <c r="A40" s="5">
        <v>12</v>
      </c>
      <c r="B40" s="12">
        <f t="shared" si="16"/>
        <v>255.20987984336904</v>
      </c>
      <c r="C40" s="12">
        <f t="shared" si="17"/>
        <v>24.826337338554367</v>
      </c>
      <c r="D40" s="9">
        <f t="shared" si="18"/>
        <v>13.572816568308133</v>
      </c>
      <c r="E40" s="22"/>
    </row>
    <row r="41" spans="1:5" ht="15" customHeight="1" x14ac:dyDescent="0.15">
      <c r="A41" s="5">
        <v>13</v>
      </c>
      <c r="B41" s="12">
        <f t="shared" si="16"/>
        <v>266.46340061361525</v>
      </c>
      <c r="C41" s="12">
        <f t="shared" si="17"/>
        <v>24.451219979546156</v>
      </c>
      <c r="D41" s="9">
        <f t="shared" si="18"/>
        <v>14.171312101693989</v>
      </c>
      <c r="E41" s="22"/>
    </row>
    <row r="42" spans="1:5" ht="15" customHeight="1" x14ac:dyDescent="0.15">
      <c r="A42" s="5">
        <v>14</v>
      </c>
      <c r="B42" s="12">
        <f t="shared" si="16"/>
        <v>276.74330849146742</v>
      </c>
      <c r="C42" s="12">
        <f t="shared" si="17"/>
        <v>24.108556383617756</v>
      </c>
      <c r="D42" s="9">
        <f t="shared" si="18"/>
        <v>14.718028020571525</v>
      </c>
      <c r="E42" s="22"/>
    </row>
    <row r="43" spans="1:5" ht="15" customHeight="1" x14ac:dyDescent="0.15">
      <c r="A43" s="5">
        <v>15</v>
      </c>
      <c r="B43" s="12">
        <f t="shared" si="16"/>
        <v>286.13383685451367</v>
      </c>
      <c r="C43" s="12">
        <f t="shared" si="17"/>
        <v>23.79553877151621</v>
      </c>
      <c r="D43" s="9">
        <f t="shared" si="18"/>
        <v>15.217444105204869</v>
      </c>
      <c r="E43" s="22"/>
    </row>
    <row r="44" spans="1:5" ht="15" customHeight="1" x14ac:dyDescent="0.15">
      <c r="A44" s="5">
        <v>16</v>
      </c>
      <c r="B44" s="12">
        <f t="shared" si="16"/>
        <v>294.71193152082498</v>
      </c>
      <c r="C44" s="12">
        <f t="shared" si="17"/>
        <v>23.509602282639168</v>
      </c>
      <c r="D44" s="9">
        <f t="shared" si="18"/>
        <v>15.673652561879361</v>
      </c>
      <c r="E44" s="22"/>
    </row>
    <row r="45" spans="1:5" ht="15" customHeight="1" x14ac:dyDescent="0.15">
      <c r="A45" s="5">
        <v>17</v>
      </c>
      <c r="B45" s="12">
        <f t="shared" si="16"/>
        <v>302.54788124158478</v>
      </c>
      <c r="C45" s="12">
        <f t="shared" si="17"/>
        <v>23.248403958613846</v>
      </c>
      <c r="D45" s="9">
        <f t="shared" si="18"/>
        <v>16.090391554365201</v>
      </c>
      <c r="E45" s="22"/>
    </row>
    <row r="46" spans="1:5" ht="15" customHeight="1" x14ac:dyDescent="0.15">
      <c r="A46" s="5">
        <v>18</v>
      </c>
      <c r="B46" s="12">
        <f t="shared" si="16"/>
        <v>309.70589364583338</v>
      </c>
      <c r="C46" s="12">
        <f t="shared" si="17"/>
        <v>23.00980354513889</v>
      </c>
      <c r="D46" s="9">
        <f t="shared" si="18"/>
        <v>16.47107583436317</v>
      </c>
      <c r="E46" s="22"/>
    </row>
    <row r="47" spans="1:5" ht="15" customHeight="1" x14ac:dyDescent="0.15">
      <c r="A47" s="5">
        <v>19</v>
      </c>
      <c r="B47" s="12">
        <f t="shared" si="16"/>
        <v>316.24462135660912</v>
      </c>
      <c r="C47" s="12">
        <f t="shared" si="17"/>
        <v>22.791845954779699</v>
      </c>
      <c r="D47" s="9">
        <f t="shared" si="18"/>
        <v>16.81882472191776</v>
      </c>
      <c r="E47" s="22"/>
    </row>
    <row r="48" spans="1:5" ht="15" customHeight="1" x14ac:dyDescent="0.15">
      <c r="A48" s="5">
        <v>20</v>
      </c>
      <c r="B48" s="12">
        <f t="shared" si="16"/>
        <v>322.2176425894711</v>
      </c>
      <c r="C48" s="12">
        <f t="shared" si="17"/>
        <v>22.592745247017632</v>
      </c>
      <c r="D48" s="9">
        <f t="shared" si="18"/>
        <v>17.13648766506871</v>
      </c>
      <c r="E48" s="22"/>
    </row>
    <row r="49" spans="1:5" ht="15" customHeight="1" x14ac:dyDescent="0.15">
      <c r="A49" s="5">
        <v>21</v>
      </c>
      <c r="B49" s="12">
        <f t="shared" si="16"/>
        <v>327.67390017142003</v>
      </c>
      <c r="C49" s="12">
        <f t="shared" si="17"/>
        <v>22.410869994286003</v>
      </c>
      <c r="D49" s="9">
        <f t="shared" si="18"/>
        <v>17.426667588176251</v>
      </c>
      <c r="E49" s="22"/>
    </row>
    <row r="50" spans="1:5" ht="15" customHeight="1" x14ac:dyDescent="0.15">
      <c r="A50" s="5">
        <v>22</v>
      </c>
      <c r="B50" s="12">
        <f t="shared" si="16"/>
        <v>332.65810257752975</v>
      </c>
      <c r="C50" s="12">
        <f t="shared" si="17"/>
        <v>22.244729914082345</v>
      </c>
      <c r="D50" s="9">
        <f t="shared" si="18"/>
        <v>17.691742220235817</v>
      </c>
      <c r="E50" s="22"/>
    </row>
    <row r="51" spans="1:5" ht="15" customHeight="1" x14ac:dyDescent="0.15">
      <c r="A51" s="5">
        <v>23</v>
      </c>
      <c r="B51" s="12">
        <f t="shared" si="16"/>
        <v>337.21109027137629</v>
      </c>
      <c r="C51" s="12">
        <f t="shared" si="17"/>
        <v>22.092963657620789</v>
      </c>
      <c r="D51" s="9">
        <f t="shared" si="18"/>
        <v>17.933883577946069</v>
      </c>
      <c r="E51" s="22"/>
    </row>
    <row r="52" spans="1:5" ht="15" customHeight="1" x14ac:dyDescent="0.15">
      <c r="A52" s="5">
        <v>24</v>
      </c>
      <c r="B52" s="12">
        <f t="shared" si="16"/>
        <v>341.370170351051</v>
      </c>
      <c r="C52" s="12">
        <f t="shared" si="17"/>
        <v>21.954327654964967</v>
      </c>
      <c r="D52" s="9">
        <f t="shared" si="18"/>
        <v>18.155075763174064</v>
      </c>
      <c r="E52" s="22"/>
    </row>
    <row r="53" spans="1:5" ht="15" customHeight="1" x14ac:dyDescent="0.15">
      <c r="A53" s="5">
        <v>25</v>
      </c>
      <c r="B53" s="12">
        <f t="shared" si="16"/>
        <v>345.1694222428419</v>
      </c>
      <c r="C53" s="12">
        <f t="shared" si="17"/>
        <v>21.827685925238608</v>
      </c>
      <c r="D53" s="9">
        <f t="shared" si="18"/>
        <v>18.357131220649787</v>
      </c>
      <c r="E53" s="22"/>
    </row>
    <row r="54" spans="1:5" ht="15" customHeight="1" x14ac:dyDescent="0.15">
      <c r="A54" s="5">
        <v>26</v>
      </c>
      <c r="B54" s="12">
        <f t="shared" si="16"/>
        <v>348.63997694743074</v>
      </c>
      <c r="C54" s="12">
        <f t="shared" si="17"/>
        <v>21.712000768418974</v>
      </c>
      <c r="D54" s="9">
        <f t="shared" si="18"/>
        <v>18.541705589105167</v>
      </c>
      <c r="E54" s="22"/>
    </row>
    <row r="55" spans="1:5" ht="15" customHeight="1" x14ac:dyDescent="0.15">
      <c r="A55" s="5">
        <v>27</v>
      </c>
      <c r="B55" s="12">
        <f t="shared" si="16"/>
        <v>351.81027212674456</v>
      </c>
      <c r="C55" s="12">
        <f t="shared" si="17"/>
        <v>21.606324262441845</v>
      </c>
      <c r="D55" s="9">
        <f t="shared" si="18"/>
        <v>18.710311267547656</v>
      </c>
      <c r="E55" s="22"/>
    </row>
    <row r="56" spans="1:5" ht="15" customHeight="1" x14ac:dyDescent="0.15">
      <c r="A56" s="5">
        <v>28</v>
      </c>
      <c r="B56" s="12">
        <f t="shared" si="16"/>
        <v>354.70628512163876</v>
      </c>
      <c r="C56" s="12">
        <f t="shared" si="17"/>
        <v>21.509790495945378</v>
      </c>
      <c r="D56" s="9">
        <f t="shared" si="18"/>
        <v>18.864329807830106</v>
      </c>
      <c r="E56" s="22"/>
    </row>
    <row r="57" spans="1:5" ht="15" customHeight="1" x14ac:dyDescent="0.15">
      <c r="A57" s="5">
        <v>29</v>
      </c>
      <c r="B57" s="12">
        <f t="shared" si="16"/>
        <v>357.35174580975399</v>
      </c>
      <c r="C57" s="12">
        <f t="shared" si="17"/>
        <v>21.421608473008202</v>
      </c>
      <c r="D57" s="9">
        <f t="shared" si="18"/>
        <v>19.005023235061437</v>
      </c>
      <c r="E57" s="22"/>
    </row>
    <row r="58" spans="1:5" ht="15" customHeight="1" x14ac:dyDescent="0.15">
      <c r="A58" s="5">
        <v>30</v>
      </c>
      <c r="B58" s="12">
        <f t="shared" si="16"/>
        <v>359.76833104770071</v>
      </c>
      <c r="C58" s="12">
        <f t="shared" si="17"/>
        <v>21.341055631743313</v>
      </c>
      <c r="D58" s="9">
        <f t="shared" si="18"/>
        <v>19.133544388617331</v>
      </c>
      <c r="E58" s="22"/>
    </row>
    <row r="59" spans="1:5" ht="15" customHeight="1" x14ac:dyDescent="0.15">
      <c r="A59" s="5">
        <v>31</v>
      </c>
      <c r="B59" s="12">
        <f t="shared" si="16"/>
        <v>361.97584229082668</v>
      </c>
      <c r="C59" s="12">
        <f t="shared" si="17"/>
        <v>21.267471923639111</v>
      </c>
      <c r="D59" s="9">
        <f t="shared" si="18"/>
        <v>19.250946368485103</v>
      </c>
      <c r="E59" s="22"/>
    </row>
    <row r="60" spans="1:5" ht="15" customHeight="1" x14ac:dyDescent="0.15">
      <c r="A60" s="5">
        <v>32</v>
      </c>
      <c r="B60" s="12">
        <f t="shared" si="16"/>
        <v>363.99236784598065</v>
      </c>
      <c r="C60" s="12">
        <f t="shared" si="17"/>
        <v>21.200254405133979</v>
      </c>
      <c r="D60" s="9">
        <f t="shared" si="18"/>
        <v>19.358191164345701</v>
      </c>
      <c r="E60" s="22"/>
    </row>
    <row r="61" spans="1:5" ht="15" customHeight="1" x14ac:dyDescent="0.15">
      <c r="A61" s="5">
        <v>33</v>
      </c>
      <c r="B61" s="12">
        <f t="shared" si="16"/>
        <v>365.83443108676892</v>
      </c>
      <c r="C61" s="12">
        <f t="shared" si="17"/>
        <v>21.1388522971077</v>
      </c>
      <c r="D61" s="9">
        <f t="shared" si="18"/>
        <v>19.456157538099678</v>
      </c>
      <c r="E61" s="22"/>
    </row>
    <row r="62" spans="1:5" ht="15" customHeight="1" x14ac:dyDescent="0.15">
      <c r="A62" s="5">
        <v>34</v>
      </c>
      <c r="B62" s="12">
        <f t="shared" si="16"/>
        <v>367.51712584577695</v>
      </c>
      <c r="C62" s="12">
        <f t="shared" si="17"/>
        <v>21.082762471807438</v>
      </c>
      <c r="D62" s="9">
        <f t="shared" si="18"/>
        <v>19.545648224426106</v>
      </c>
      <c r="E62" s="22"/>
    </row>
    <row r="63" spans="1:5" ht="15" customHeight="1" x14ac:dyDescent="0.15">
      <c r="A63" s="5">
        <v>35</v>
      </c>
      <c r="B63" s="12">
        <f t="shared" si="16"/>
        <v>369.05424009315828</v>
      </c>
      <c r="C63" s="12">
        <f t="shared" si="17"/>
        <v>21.031525330228057</v>
      </c>
      <c r="D63" s="9">
        <f t="shared" si="18"/>
        <v>19.627396508375945</v>
      </c>
      <c r="E63" s="22"/>
    </row>
    <row r="64" spans="1:5" ht="15" customHeight="1" x14ac:dyDescent="0.15">
      <c r="A64" s="5">
        <v>36</v>
      </c>
      <c r="B64" s="12">
        <f t="shared" si="16"/>
        <v>370.4583689150104</v>
      </c>
      <c r="C64" s="12">
        <f t="shared" si="17"/>
        <v>20.98472103616632</v>
      </c>
      <c r="D64" s="9">
        <f t="shared" si="18"/>
        <v>19.702072233896327</v>
      </c>
      <c r="E64" s="22"/>
    </row>
    <row r="65" spans="1:5" ht="15" customHeight="1" x14ac:dyDescent="0.15">
      <c r="A65" s="5">
        <v>37</v>
      </c>
      <c r="B65" s="12">
        <f t="shared" si="16"/>
        <v>371.74101771728039</v>
      </c>
      <c r="C65" s="12">
        <f t="shared" si="17"/>
        <v>20.941966076090655</v>
      </c>
      <c r="D65" s="9">
        <f t="shared" si="18"/>
        <v>19.770287292519669</v>
      </c>
      <c r="E65" s="22"/>
    </row>
    <row r="66" spans="1:5" ht="15" customHeight="1" x14ac:dyDescent="0.15">
      <c r="A66" s="5">
        <v>38</v>
      </c>
      <c r="B66" s="12">
        <f t="shared" si="16"/>
        <v>372.91269650085133</v>
      </c>
      <c r="C66" s="12">
        <f t="shared" si="17"/>
        <v>20.902910116638292</v>
      </c>
      <c r="D66" s="9">
        <f t="shared" si="18"/>
        <v>19.832600637191696</v>
      </c>
      <c r="E66" s="22"/>
    </row>
    <row r="67" spans="1:5" ht="15" customHeight="1" x14ac:dyDescent="0.15">
      <c r="A67" s="5">
        <v>39</v>
      </c>
      <c r="B67" s="12">
        <f t="shared" si="16"/>
        <v>373.98300598029789</v>
      </c>
      <c r="C67" s="12">
        <f t="shared" si="17"/>
        <v>20.867233133990073</v>
      </c>
      <c r="D67" s="9">
        <f t="shared" si="18"/>
        <v>19.889522862321716</v>
      </c>
      <c r="E67" s="22"/>
    </row>
    <row r="68" spans="1:5" ht="15" customHeight="1" x14ac:dyDescent="0.15">
      <c r="A68" s="5">
        <v>40</v>
      </c>
      <c r="B68" s="12">
        <f t="shared" si="16"/>
        <v>374.96071625196623</v>
      </c>
      <c r="C68" s="12">
        <f t="shared" si="17"/>
        <v>20.834642791601127</v>
      </c>
      <c r="D68" s="9">
        <f t="shared" si="18"/>
        <v>19.941520387583864</v>
      </c>
      <c r="E68" s="22"/>
    </row>
    <row r="69" spans="1:5" ht="15" customHeight="1" x14ac:dyDescent="0.15">
      <c r="A69" s="5">
        <v>41</v>
      </c>
      <c r="B69" s="12">
        <f t="shared" si="16"/>
        <v>375.85383865598351</v>
      </c>
      <c r="C69" s="12">
        <f t="shared" si="17"/>
        <v>20.80487204480055</v>
      </c>
      <c r="D69" s="9">
        <f t="shared" si="18"/>
        <v>19.98901927975141</v>
      </c>
      <c r="E69" s="22"/>
    </row>
    <row r="70" spans="1:5" ht="15" customHeight="1" x14ac:dyDescent="0.15">
      <c r="A70" s="5">
        <v>42</v>
      </c>
      <c r="B70" s="12">
        <f t="shared" si="16"/>
        <v>376.66969142103267</v>
      </c>
      <c r="C70" s="12">
        <f t="shared" si="17"/>
        <v>20.777676952632245</v>
      </c>
      <c r="D70" s="9">
        <f t="shared" si="18"/>
        <v>20.032408743880133</v>
      </c>
      <c r="E70" s="22"/>
    </row>
    <row r="71" spans="1:5" ht="15" customHeight="1" x14ac:dyDescent="0.15">
      <c r="A71" s="5">
        <v>43</v>
      </c>
      <c r="B71" s="12">
        <f t="shared" si="16"/>
        <v>377.41495962978479</v>
      </c>
      <c r="C71" s="12">
        <f t="shared" si="17"/>
        <v>20.752834679007176</v>
      </c>
      <c r="D71" s="9">
        <f t="shared" si="18"/>
        <v>20.072044312447431</v>
      </c>
      <c r="E71" s="22"/>
    </row>
    <row r="72" spans="1:5" ht="15" customHeight="1" x14ac:dyDescent="0.15">
      <c r="A72" s="5">
        <v>44</v>
      </c>
      <c r="B72" s="12">
        <f t="shared" si="16"/>
        <v>378.09574999634452</v>
      </c>
      <c r="C72" s="12">
        <f t="shared" si="17"/>
        <v>20.730141666788519</v>
      </c>
      <c r="D72" s="9">
        <f t="shared" si="18"/>
        <v>20.108250758578976</v>
      </c>
      <c r="E72" s="22"/>
    </row>
    <row r="73" spans="1:5" ht="15" customHeight="1" x14ac:dyDescent="0.15">
      <c r="A73" s="5">
        <v>45</v>
      </c>
      <c r="B73" s="12">
        <f t="shared" si="16"/>
        <v>378.71764090455406</v>
      </c>
      <c r="C73" s="12">
        <f t="shared" si="17"/>
        <v>20.709411969848201</v>
      </c>
      <c r="D73" s="9">
        <f t="shared" si="18"/>
        <v>20.141324757233757</v>
      </c>
      <c r="E73" s="22"/>
    </row>
    <row r="74" spans="1:5" ht="15" customHeight="1" x14ac:dyDescent="0.15">
      <c r="A74" s="5">
        <v>46</v>
      </c>
      <c r="B74" s="12">
        <f t="shared" si="16"/>
        <v>379.2857281171685</v>
      </c>
      <c r="C74" s="12">
        <f t="shared" si="17"/>
        <v>20.690475729427721</v>
      </c>
      <c r="D74" s="9">
        <f t="shared" si="18"/>
        <v>20.171537316153302</v>
      </c>
      <c r="E74" s="22"/>
    </row>
    <row r="75" spans="1:5" ht="15" customHeight="1" x14ac:dyDescent="0.15">
      <c r="A75" s="5">
        <v>47</v>
      </c>
      <c r="B75" s="12">
        <f t="shared" si="16"/>
        <v>379.80466653044289</v>
      </c>
      <c r="C75" s="12">
        <f t="shared" si="17"/>
        <v>20.673177782318572</v>
      </c>
      <c r="D75" s="9">
        <f t="shared" si="18"/>
        <v>20.199135996494142</v>
      </c>
      <c r="E75" s="22"/>
    </row>
    <row r="76" spans="1:5" ht="15" customHeight="1" x14ac:dyDescent="0.15">
      <c r="A76" s="5">
        <v>48</v>
      </c>
      <c r="B76" s="12">
        <f t="shared" si="16"/>
        <v>380.27870831626734</v>
      </c>
      <c r="C76" s="12">
        <f t="shared" si="17"/>
        <v>20.657376389457756</v>
      </c>
      <c r="D76" s="9">
        <f t="shared" si="18"/>
        <v>20.224346941339448</v>
      </c>
      <c r="E76" s="22"/>
    </row>
    <row r="77" spans="1:5" ht="15" customHeight="1" x14ac:dyDescent="0.15">
      <c r="A77" s="5">
        <v>49</v>
      </c>
      <c r="B77" s="12">
        <f t="shared" si="16"/>
        <v>380.71173776438565</v>
      </c>
      <c r="C77" s="12">
        <f t="shared" si="17"/>
        <v>20.64294207452048</v>
      </c>
      <c r="D77" s="9">
        <f t="shared" si="18"/>
        <v>20.247376728711288</v>
      </c>
      <c r="E77" s="22"/>
    </row>
    <row r="78" spans="1:5" ht="15" customHeight="1" thickBot="1" x14ac:dyDescent="0.2">
      <c r="A78" s="7">
        <v>50</v>
      </c>
      <c r="B78" s="26">
        <f t="shared" si="16"/>
        <v>381.10730311019483</v>
      </c>
      <c r="C78" s="26">
        <f t="shared" si="17"/>
        <v>20.629756562993506</v>
      </c>
      <c r="D78" s="11">
        <f t="shared" si="18"/>
        <v>20.268414064267198</v>
      </c>
      <c r="E78" s="22"/>
    </row>
  </sheetData>
  <mergeCells count="10">
    <mergeCell ref="A26:D26"/>
    <mergeCell ref="F10:G10"/>
    <mergeCell ref="F5:G5"/>
    <mergeCell ref="K12:M12"/>
    <mergeCell ref="V12:X12"/>
    <mergeCell ref="N12:P12"/>
    <mergeCell ref="A5:C5"/>
    <mergeCell ref="A12:D12"/>
    <mergeCell ref="S12:U12"/>
    <mergeCell ref="R11:X11"/>
  </mergeCells>
  <phoneticPr fontId="0" type="noConversion"/>
  <printOptions headings="1" gridLines="1"/>
  <pageMargins left="1" right="1" top="1" bottom="1" header="0.5" footer="0.5"/>
  <pageSetup orientation="portrait" blackAndWhite="1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IslandBiogeography</vt:lpstr>
      <vt:lpstr>area</vt:lpstr>
      <vt:lpstr>ascale</vt:lpstr>
      <vt:lpstr>colonization</vt:lpstr>
      <vt:lpstr>distance</vt:lpstr>
      <vt:lpstr>dscale</vt:lpstr>
      <vt:lpstr>extinction</vt:lpstr>
      <vt:lpstr>pool</vt:lpstr>
      <vt:lpstr>richness</vt:lpstr>
      <vt:lpstr>richprev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W. Welden</dc:creator>
  <cp:lastModifiedBy>Microsoft Office User</cp:lastModifiedBy>
  <cp:lastPrinted>2000-08-27T23:01:18Z</cp:lastPrinted>
  <dcterms:created xsi:type="dcterms:W3CDTF">2000-02-18T05:49:27Z</dcterms:created>
  <dcterms:modified xsi:type="dcterms:W3CDTF">2020-06-01T16:01:49Z</dcterms:modified>
</cp:coreProperties>
</file>