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ate1904="1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E6321C84-5BF2-BF4A-ACDF-789B7AFDA74A}" xr6:coauthVersionLast="45" xr6:coauthVersionMax="45" xr10:uidLastSave="{00000000-0000-0000-0000-000000000000}"/>
  <bookViews>
    <workbookView xWindow="320" yWindow="460" windowWidth="10000" windowHeight="5380"/>
  </bookViews>
  <sheets>
    <sheet name="Curves" sheetId="1" r:id="rId1"/>
    <sheet name="PopnGrowth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/>
  <c r="C19" i="1" s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C22" i="1" s="1"/>
  <c r="G7" i="1"/>
  <c r="H7" i="1"/>
  <c r="I7" i="1"/>
  <c r="J7" i="1"/>
  <c r="E8" i="1"/>
  <c r="F8" i="1"/>
  <c r="G8" i="1"/>
  <c r="H8" i="1"/>
  <c r="I8" i="1"/>
  <c r="J8" i="1"/>
  <c r="E9" i="1"/>
  <c r="F9" i="1"/>
  <c r="G9" i="1"/>
  <c r="H9" i="1"/>
  <c r="I9" i="1"/>
  <c r="J9" i="1"/>
  <c r="E10" i="1"/>
  <c r="F10" i="1"/>
  <c r="G10" i="1"/>
  <c r="H10" i="1"/>
  <c r="I10" i="1"/>
  <c r="J10" i="1"/>
  <c r="E11" i="1"/>
  <c r="F11" i="1"/>
  <c r="C26" i="1" s="1"/>
  <c r="G11" i="1"/>
  <c r="H11" i="1"/>
  <c r="I11" i="1"/>
  <c r="J11" i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C30" i="1" s="1"/>
  <c r="F30" i="1" s="1"/>
  <c r="G15" i="1"/>
  <c r="B19" i="1"/>
  <c r="E19" i="1" s="1"/>
  <c r="D19" i="1"/>
  <c r="B20" i="1"/>
  <c r="C20" i="1"/>
  <c r="D20" i="1"/>
  <c r="G20" i="1"/>
  <c r="B21" i="1"/>
  <c r="E20" i="1" s="1"/>
  <c r="C21" i="1"/>
  <c r="D21" i="1"/>
  <c r="G21" i="1"/>
  <c r="B22" i="1"/>
  <c r="D22" i="1"/>
  <c r="G22" i="1" s="1"/>
  <c r="B23" i="1"/>
  <c r="C23" i="1"/>
  <c r="F23" i="1" s="1"/>
  <c r="D23" i="1"/>
  <c r="E23" i="1"/>
  <c r="B24" i="1"/>
  <c r="E24" i="1" s="1"/>
  <c r="C24" i="1"/>
  <c r="D24" i="1"/>
  <c r="B25" i="1"/>
  <c r="C25" i="1"/>
  <c r="D25" i="1"/>
  <c r="G25" i="1"/>
  <c r="B26" i="1"/>
  <c r="D26" i="1"/>
  <c r="G26" i="1" s="1"/>
  <c r="B27" i="1"/>
  <c r="C27" i="1"/>
  <c r="F27" i="1" s="1"/>
  <c r="D27" i="1"/>
  <c r="E27" i="1"/>
  <c r="B28" i="1"/>
  <c r="E28" i="1" s="1"/>
  <c r="C28" i="1"/>
  <c r="D28" i="1"/>
  <c r="B29" i="1"/>
  <c r="C29" i="1"/>
  <c r="D29" i="1"/>
  <c r="G29" i="1"/>
  <c r="B30" i="1"/>
  <c r="E30" i="1" s="1"/>
  <c r="D30" i="1"/>
  <c r="G30" i="1" s="1"/>
  <c r="C4" i="2"/>
  <c r="E4" i="2"/>
  <c r="G4" i="2" s="1"/>
  <c r="F4" i="2"/>
  <c r="F9" i="2" s="1"/>
  <c r="C5" i="2"/>
  <c r="E5" i="2"/>
  <c r="G5" i="2" s="1"/>
  <c r="F5" i="2"/>
  <c r="C6" i="2"/>
  <c r="E6" i="2"/>
  <c r="G6" i="2" s="1"/>
  <c r="F6" i="2"/>
  <c r="C7" i="2"/>
  <c r="E7" i="2"/>
  <c r="G7" i="2" s="1"/>
  <c r="F7" i="2"/>
  <c r="C8" i="2"/>
  <c r="E8" i="2"/>
  <c r="G8" i="2" s="1"/>
  <c r="F8" i="2"/>
  <c r="F26" i="1" l="1"/>
  <c r="F22" i="1"/>
  <c r="F19" i="1"/>
  <c r="I19" i="1" s="1"/>
  <c r="G9" i="2"/>
  <c r="B14" i="2" s="1"/>
  <c r="J29" i="1"/>
  <c r="F20" i="1"/>
  <c r="I20" i="1" s="1"/>
  <c r="G19" i="1"/>
  <c r="J19" i="1" s="1"/>
  <c r="F29" i="1"/>
  <c r="I27" i="1" s="1"/>
  <c r="G28" i="1"/>
  <c r="J28" i="1" s="1"/>
  <c r="E26" i="1"/>
  <c r="H26" i="1" s="1"/>
  <c r="F25" i="1"/>
  <c r="I25" i="1" s="1"/>
  <c r="G24" i="1"/>
  <c r="J22" i="1" s="1"/>
  <c r="E22" i="1"/>
  <c r="F21" i="1"/>
  <c r="I21" i="1" s="1"/>
  <c r="E9" i="2"/>
  <c r="B10" i="2" s="1"/>
  <c r="E29" i="1"/>
  <c r="H28" i="1" s="1"/>
  <c r="F28" i="1"/>
  <c r="I28" i="1" s="1"/>
  <c r="G27" i="1"/>
  <c r="J26" i="1" s="1"/>
  <c r="E25" i="1"/>
  <c r="H23" i="1" s="1"/>
  <c r="F24" i="1"/>
  <c r="I22" i="1" s="1"/>
  <c r="G23" i="1"/>
  <c r="J23" i="1" s="1"/>
  <c r="E21" i="1"/>
  <c r="H20" i="1" s="1"/>
  <c r="H21" i="1"/>
  <c r="H25" i="1" l="1"/>
  <c r="H19" i="1"/>
  <c r="H27" i="1"/>
  <c r="J21" i="1"/>
  <c r="I29" i="1"/>
  <c r="I26" i="1"/>
  <c r="J24" i="1"/>
  <c r="J20" i="1"/>
  <c r="H24" i="1"/>
  <c r="H29" i="1"/>
  <c r="I23" i="1"/>
  <c r="J25" i="1"/>
  <c r="J27" i="1"/>
  <c r="B11" i="2"/>
  <c r="B12" i="2" s="1"/>
  <c r="I24" i="1"/>
  <c r="H22" i="1"/>
</calcChain>
</file>

<file path=xl/sharedStrings.xml><?xml version="1.0" encoding="utf-8"?>
<sst xmlns="http://schemas.openxmlformats.org/spreadsheetml/2006/main" count="37" uniqueCount="35">
  <si>
    <t>Total</t>
  </si>
  <si>
    <t>G</t>
  </si>
  <si>
    <t>Should be 1</t>
  </si>
  <si>
    <t>Cohort Life Table: Fertility, Survival, and Population Growth</t>
  </si>
  <si>
    <r>
      <t>Age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</si>
  <si>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t>Survivorship curves</t>
  </si>
  <si>
    <t>Age-specific life expectancy</t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</si>
  <si>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</si>
  <si>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</si>
  <si>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III</t>
    </r>
  </si>
  <si>
    <r>
      <t>e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</t>
    </r>
  </si>
  <si>
    <r>
      <t>e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</t>
    </r>
  </si>
  <si>
    <r>
      <t>e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Type III</t>
    </r>
  </si>
  <si>
    <t>Life Tables and Survivorship Curves</t>
  </si>
  <si>
    <r>
      <t>S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</t>
    </r>
  </si>
  <si>
    <r>
      <t>S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</t>
    </r>
  </si>
  <si>
    <r>
      <t>S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</si>
  <si>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 Type 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</si>
  <si>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 Type 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</si>
  <si>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 Type III</t>
    </r>
  </si>
  <si>
    <r>
      <t>g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Type I</t>
    </r>
  </si>
  <si>
    <r>
      <t>g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Type II</t>
    </r>
  </si>
  <si>
    <r>
      <t>g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 Type III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</si>
  <si>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Type 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</si>
  <si>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</t>
    </r>
  </si>
  <si>
    <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:   Type III</t>
    </r>
  </si>
  <si>
    <r>
      <t>S</t>
    </r>
    <r>
      <rPr>
        <i/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</si>
  <si>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0</t>
    </r>
  </si>
  <si>
    <r>
      <t>l</t>
    </r>
    <r>
      <rPr>
        <i/>
        <vertAlign val="subscript"/>
        <sz val="10"/>
        <rFont val="Arial"/>
        <family val="2"/>
      </rPr>
      <t>x</t>
    </r>
  </si>
  <si>
    <r>
      <t>b</t>
    </r>
    <r>
      <rPr>
        <i/>
        <vertAlign val="subscript"/>
        <sz val="10"/>
        <rFont val="Arial"/>
        <family val="2"/>
      </rPr>
      <t>x</t>
    </r>
  </si>
  <si>
    <r>
      <t>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</si>
  <si>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</si>
  <si>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^-</t>
    </r>
    <r>
      <rPr>
        <i/>
        <sz val="10"/>
        <rFont val="Arial"/>
        <family val="2"/>
      </rPr>
      <t>rx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)(</t>
    </r>
    <r>
      <rPr>
        <i/>
        <sz val="10"/>
        <rFont val="Arial"/>
        <family val="2"/>
      </rPr>
      <t>b</t>
    </r>
    <r>
      <rPr>
        <i/>
        <vertAlign val="subscript"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</si>
  <si>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>r</t>
    </r>
    <r>
      <rPr>
        <sz val="10"/>
        <rFont val="Arial"/>
        <family val="2"/>
      </rPr>
      <t xml:space="preserve"> est.</t>
    </r>
  </si>
  <si>
    <r>
      <t>r</t>
    </r>
    <r>
      <rPr>
        <sz val="10"/>
        <rFont val="Arial"/>
        <family val="2"/>
      </rPr>
      <t xml:space="preserve"> adj.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</si>
</sst>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6" formatCode="0.000"/>
    <numFmt numFmtId="167" formatCode="0.00000"/>
  </numFmts>
  <fonts count="7" x14ac:knownFonts="1">
    <font>
      <sz val="9"/>
      <name val="Geneva"/>
    </font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Survivorship Curves</a:t>
            </a:r>
          </a:p>
        </c:rich>
      </c:tx>
      <c:layout>
        <c:manualLayout>
          <c:xMode val="edge"/>
          <c:yMode val="edge"/>
          <c:x val="0.3505011153662102"/>
          <c:y val="3.2609786374783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37819956013673"/>
          <c:y val="0.19203540865150309"/>
          <c:w val="0.50246663391659507"/>
          <c:h val="0.60146939313489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Curves!$E$3</c:f>
              <c:strCache>
                <c:ptCount val="1"/>
                <c:pt idx="0">
                  <c:v>lx:     Type 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Curves!$E$4:$E$14</c:f>
              <c:numCache>
                <c:formatCode>0.0000</c:formatCode>
                <c:ptCount val="11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0.94</c:v>
                </c:pt>
                <c:pt idx="4">
                  <c:v>0.9</c:v>
                </c:pt>
                <c:pt idx="5">
                  <c:v>0.85</c:v>
                </c:pt>
                <c:pt idx="6">
                  <c:v>0.75</c:v>
                </c:pt>
                <c:pt idx="7">
                  <c:v>0.5</c:v>
                </c:pt>
                <c:pt idx="8">
                  <c:v>0.2</c:v>
                </c:pt>
                <c:pt idx="9">
                  <c:v>0.04</c:v>
                </c:pt>
                <c:pt idx="10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B-E044-861A-0E6340DE645B}"/>
            </c:ext>
          </c:extLst>
        </c:ser>
        <c:ser>
          <c:idx val="1"/>
          <c:order val="1"/>
          <c:tx>
            <c:strRef>
              <c:f>Curves!$F$3</c:f>
              <c:strCache>
                <c:ptCount val="1"/>
                <c:pt idx="0">
                  <c:v>lx:     Type 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Curves!$F$4:$F$14</c:f>
              <c:numCache>
                <c:formatCode>0.0000</c:formatCode>
                <c:ptCount val="11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3.125E-2</c:v>
                </c:pt>
                <c:pt idx="6">
                  <c:v>1.5625E-2</c:v>
                </c:pt>
                <c:pt idx="7">
                  <c:v>7.8125E-3</c:v>
                </c:pt>
                <c:pt idx="8">
                  <c:v>3.90625E-3</c:v>
                </c:pt>
                <c:pt idx="9">
                  <c:v>1.953125E-3</c:v>
                </c:pt>
                <c:pt idx="10">
                  <c:v>9.765625E-4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0B-E044-861A-0E6340DE645B}"/>
            </c:ext>
          </c:extLst>
        </c:ser>
        <c:ser>
          <c:idx val="2"/>
          <c:order val="2"/>
          <c:tx>
            <c:strRef>
              <c:f>Curves!$G$3</c:f>
              <c:strCache>
                <c:ptCount val="1"/>
                <c:pt idx="0">
                  <c:v>lx:     Type III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Curves!$G$4:$G$14</c:f>
              <c:numCache>
                <c:formatCode>0.0000</c:formatCode>
                <c:ptCount val="11"/>
                <c:pt idx="0">
                  <c:v>1</c:v>
                </c:pt>
                <c:pt idx="1">
                  <c:v>0.01</c:v>
                </c:pt>
                <c:pt idx="2">
                  <c:v>3.0000000000000001E-3</c:v>
                </c:pt>
                <c:pt idx="3">
                  <c:v>2E-3</c:v>
                </c:pt>
                <c:pt idx="4">
                  <c:v>1.8E-3</c:v>
                </c:pt>
                <c:pt idx="5">
                  <c:v>1.6999999999999999E-3</c:v>
                </c:pt>
                <c:pt idx="6">
                  <c:v>1.6000000000000001E-3</c:v>
                </c:pt>
                <c:pt idx="7">
                  <c:v>1.5E-3</c:v>
                </c:pt>
                <c:pt idx="8">
                  <c:v>1.4E-3</c:v>
                </c:pt>
                <c:pt idx="9">
                  <c:v>1.2999999999999999E-3</c:v>
                </c:pt>
                <c:pt idx="10">
                  <c:v>1.1999999999999999E-3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0B-E044-861A-0E6340DE6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512111"/>
        <c:axId val="1"/>
      </c:scatterChart>
      <c:valAx>
        <c:axId val="973512111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 (</a:t>
                </a:r>
                <a:r>
                  <a:rPr lang="en-US" sz="1175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11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7501168287433678"/>
              <c:y val="0.87684092252195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At val="1E-3"/>
        <c:crossBetween val="midCat"/>
      </c:valAx>
      <c:valAx>
        <c:axId val="1"/>
        <c:scaling>
          <c:logBase val="10"/>
          <c:orientation val="minMax"/>
          <c:max val="1"/>
          <c:min val="1E-3"/>
        </c:scaling>
        <c:delete val="0"/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Standardized Survivroship (</a:t>
                </a:r>
                <a:r>
                  <a:rPr lang="en-US" sz="1175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l</a:t>
                </a:r>
                <a:r>
                  <a:rPr lang="en-US" sz="1175" b="1" i="1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117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1863737760564566E-2"/>
              <c:y val="0.1739188606655122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973512111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06174148973434"/>
          <c:y val="0.38769412690020433"/>
          <c:w val="0.25981201558614181"/>
          <c:h val="0.210151956637493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Age-Specific Survival</a:t>
            </a:r>
          </a:p>
        </c:rich>
      </c:tx>
      <c:layout>
        <c:manualLayout>
          <c:xMode val="edge"/>
          <c:yMode val="edge"/>
          <c:x val="0.35231439136767545"/>
          <c:y val="3.7559950075572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2575654707018"/>
          <c:y val="0.21127471917509785"/>
          <c:w val="0.56641313689110906"/>
          <c:h val="0.55400926361470104"/>
        </c:manualLayout>
      </c:layout>
      <c:scatterChart>
        <c:scatterStyle val="lineMarker"/>
        <c:varyColors val="0"/>
        <c:ser>
          <c:idx val="0"/>
          <c:order val="0"/>
          <c:tx>
            <c:v>gx: Type 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Curves!$H$4:$H$14</c:f>
              <c:numCache>
                <c:formatCode>0.0000</c:formatCode>
                <c:ptCount val="11"/>
                <c:pt idx="0">
                  <c:v>0.99</c:v>
                </c:pt>
                <c:pt idx="1">
                  <c:v>0.97979797979797978</c:v>
                </c:pt>
                <c:pt idx="2">
                  <c:v>0.96907216494845361</c:v>
                </c:pt>
                <c:pt idx="3">
                  <c:v>0.95744680851063835</c:v>
                </c:pt>
                <c:pt idx="4">
                  <c:v>0.94444444444444442</c:v>
                </c:pt>
                <c:pt idx="5">
                  <c:v>0.88235294117647056</c:v>
                </c:pt>
                <c:pt idx="6">
                  <c:v>0.66666666666666663</c:v>
                </c:pt>
                <c:pt idx="7">
                  <c:v>0.4</c:v>
                </c:pt>
                <c:pt idx="8">
                  <c:v>0.2</c:v>
                </c:pt>
                <c:pt idx="9">
                  <c:v>2.5000000000000001E-2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D8-D14E-AC36-81AF815035C9}"/>
            </c:ext>
          </c:extLst>
        </c:ser>
        <c:ser>
          <c:idx val="1"/>
          <c:order val="1"/>
          <c:tx>
            <c:v>gx: Type II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Curves!$I$4:$I$14</c:f>
              <c:numCache>
                <c:formatCode>0.0000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D8-D14E-AC36-81AF815035C9}"/>
            </c:ext>
          </c:extLst>
        </c:ser>
        <c:ser>
          <c:idx val="2"/>
          <c:order val="2"/>
          <c:tx>
            <c:v>gx: Type III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Curves!$J$4:$J$14</c:f>
              <c:numCache>
                <c:formatCode>0.0000</c:formatCode>
                <c:ptCount val="11"/>
                <c:pt idx="0">
                  <c:v>0.01</c:v>
                </c:pt>
                <c:pt idx="1">
                  <c:v>0.3</c:v>
                </c:pt>
                <c:pt idx="2">
                  <c:v>0.66666666666666663</c:v>
                </c:pt>
                <c:pt idx="3">
                  <c:v>0.9</c:v>
                </c:pt>
                <c:pt idx="4">
                  <c:v>0.94444444444444442</c:v>
                </c:pt>
                <c:pt idx="5">
                  <c:v>0.94117647058823528</c:v>
                </c:pt>
                <c:pt idx="6">
                  <c:v>0.9375</c:v>
                </c:pt>
                <c:pt idx="7">
                  <c:v>0.93333333333333335</c:v>
                </c:pt>
                <c:pt idx="8">
                  <c:v>0.9285714285714286</c:v>
                </c:pt>
                <c:pt idx="9">
                  <c:v>0.92307692307692313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D8-D14E-AC36-81AF81503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338239"/>
        <c:axId val="1"/>
      </c:scatterChart>
      <c:valAx>
        <c:axId val="970338239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7670538769312994"/>
              <c:y val="0.86857384549762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Age-specific survival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g</a:t>
                </a:r>
                <a:r>
                  <a:rPr lang="en-US" sz="900" b="1" i="1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5231439136767545E-2"/>
              <c:y val="0.220664706693991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338239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99055398060332"/>
          <c:y val="0.39437947579351601"/>
          <c:w val="0.23306952044323145"/>
          <c:h val="0.18779975037786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Life Expectancy</a:t>
            </a:r>
          </a:p>
        </c:rich>
      </c:tx>
      <c:layout>
        <c:manualLayout>
          <c:xMode val="edge"/>
          <c:yMode val="edge"/>
          <c:x val="0.39481774441928713"/>
          <c:y val="3.6698488383854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5916899657946"/>
          <c:y val="0.20642899715917939"/>
          <c:w val="0.57404422050435822"/>
          <c:h val="0.56423925890175708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Curves!$H$18</c:f>
              <c:strCache>
                <c:ptCount val="1"/>
                <c:pt idx="0">
                  <c:v>ex: Type 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Curves!$A$19:$A$29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Curves!$H$19:$H$29</c:f>
              <c:numCache>
                <c:formatCode>0.0000</c:formatCode>
                <c:ptCount val="11"/>
                <c:pt idx="0">
                  <c:v>6.6409999999999991</c:v>
                </c:pt>
                <c:pt idx="1">
                  <c:v>5.7030303030303031</c:v>
                </c:pt>
                <c:pt idx="2">
                  <c:v>4.8103092783505152</c:v>
                </c:pt>
                <c:pt idx="3">
                  <c:v>3.9478723404255325</c:v>
                </c:pt>
                <c:pt idx="4">
                  <c:v>3.1011111111111114</c:v>
                </c:pt>
                <c:pt idx="5">
                  <c:v>2.2541176470588233</c:v>
                </c:pt>
                <c:pt idx="6">
                  <c:v>1.4879999999999998</c:v>
                </c:pt>
                <c:pt idx="7">
                  <c:v>0.98199999999999998</c:v>
                </c:pt>
                <c:pt idx="8">
                  <c:v>0.70500000000000007</c:v>
                </c:pt>
                <c:pt idx="9">
                  <c:v>0.52500000000000002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CF-4643-BA25-A53E14CDF509}"/>
            </c:ext>
          </c:extLst>
        </c:ser>
        <c:ser>
          <c:idx val="1"/>
          <c:order val="1"/>
          <c:tx>
            <c:strRef>
              <c:f>Curves!$I$18</c:f>
              <c:strCache>
                <c:ptCount val="1"/>
                <c:pt idx="0">
                  <c:v>ex: Type 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Curves!$A$19:$A$29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Curves!$I$19:$I$29</c:f>
              <c:numCache>
                <c:formatCode>0.0000</c:formatCode>
                <c:ptCount val="11"/>
                <c:pt idx="0">
                  <c:v>1.4990234375</c:v>
                </c:pt>
                <c:pt idx="1">
                  <c:v>1.498046875</c:v>
                </c:pt>
                <c:pt idx="2">
                  <c:v>1.49609375</c:v>
                </c:pt>
                <c:pt idx="3">
                  <c:v>1.4921875</c:v>
                </c:pt>
                <c:pt idx="4">
                  <c:v>1.484375</c:v>
                </c:pt>
                <c:pt idx="5">
                  <c:v>1.46875</c:v>
                </c:pt>
                <c:pt idx="6">
                  <c:v>1.4375</c:v>
                </c:pt>
                <c:pt idx="7">
                  <c:v>1.375</c:v>
                </c:pt>
                <c:pt idx="8">
                  <c:v>1.25</c:v>
                </c:pt>
                <c:pt idx="9">
                  <c:v>1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CF-4643-BA25-A53E14CDF509}"/>
            </c:ext>
          </c:extLst>
        </c:ser>
        <c:ser>
          <c:idx val="2"/>
          <c:order val="2"/>
          <c:tx>
            <c:strRef>
              <c:f>Curves!$J$18</c:f>
              <c:strCache>
                <c:ptCount val="1"/>
                <c:pt idx="0">
                  <c:v>ex: Type III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Curves!$A$19:$A$29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Curves!$J$19:$J$29</c:f>
              <c:numCache>
                <c:formatCode>0.0000</c:formatCode>
                <c:ptCount val="11"/>
                <c:pt idx="0">
                  <c:v>0.52549999999999997</c:v>
                </c:pt>
                <c:pt idx="1">
                  <c:v>2.0500000000000003</c:v>
                </c:pt>
                <c:pt idx="2">
                  <c:v>4.666666666666667</c:v>
                </c:pt>
                <c:pt idx="3">
                  <c:v>5.7499999999999991</c:v>
                </c:pt>
                <c:pt idx="4">
                  <c:v>5.333333333333333</c:v>
                </c:pt>
                <c:pt idx="5">
                  <c:v>4.617647058823529</c:v>
                </c:pt>
                <c:pt idx="6">
                  <c:v>3.8749999999999991</c:v>
                </c:pt>
                <c:pt idx="7">
                  <c:v>3.0999999999999996</c:v>
                </c:pt>
                <c:pt idx="8">
                  <c:v>2.2857142857142856</c:v>
                </c:pt>
                <c:pt idx="9">
                  <c:v>1.4230769230769229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CF-4643-BA25-A53E14CDF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478719"/>
        <c:axId val="1"/>
      </c:scatterChart>
      <c:valAx>
        <c:axId val="972478719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702528893732752"/>
              <c:y val="0.87158909911653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Age-specific life expenctancy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e</a:t>
                </a:r>
                <a:r>
                  <a:rPr lang="en-US" sz="900" b="1" i="1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3767307088491662E-2"/>
              <c:y val="0.18807975296725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47871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4656669107358"/>
          <c:y val="0.39909606117441349"/>
          <c:w val="0.22338372381617561"/>
          <c:h val="0.183492441919270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Survivorship Curves</a:t>
            </a:r>
          </a:p>
        </c:rich>
      </c:tx>
      <c:layout>
        <c:manualLayout>
          <c:xMode val="edge"/>
          <c:yMode val="edge"/>
          <c:x val="0.35813858466049964"/>
          <c:y val="3.658656181509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543386419984"/>
          <c:y val="0.1910631561455014"/>
          <c:w val="0.53445296480105331"/>
          <c:h val="0.60571085671658953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Curves!$E$3</c:f>
              <c:strCache>
                <c:ptCount val="1"/>
                <c:pt idx="0">
                  <c:v>lx:     Type 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Curves!$E$4:$E$15</c:f>
              <c:numCache>
                <c:formatCode>0.0000</c:formatCode>
                <c:ptCount val="12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0.94</c:v>
                </c:pt>
                <c:pt idx="4">
                  <c:v>0.9</c:v>
                </c:pt>
                <c:pt idx="5">
                  <c:v>0.85</c:v>
                </c:pt>
                <c:pt idx="6">
                  <c:v>0.75</c:v>
                </c:pt>
                <c:pt idx="7">
                  <c:v>0.5</c:v>
                </c:pt>
                <c:pt idx="8">
                  <c:v>0.2</c:v>
                </c:pt>
                <c:pt idx="9">
                  <c:v>0.04</c:v>
                </c:pt>
                <c:pt idx="10">
                  <c:v>1E-3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12-2342-9261-F2AE4AB825C5}"/>
            </c:ext>
          </c:extLst>
        </c:ser>
        <c:ser>
          <c:idx val="1"/>
          <c:order val="1"/>
          <c:tx>
            <c:strRef>
              <c:f>Curves!$F$3</c:f>
              <c:strCache>
                <c:ptCount val="1"/>
                <c:pt idx="0">
                  <c:v>lx:     Type 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Curves!$F$4:$F$15</c:f>
              <c:numCache>
                <c:formatCode>0.0000</c:formatCode>
                <c:ptCount val="12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3.125E-2</c:v>
                </c:pt>
                <c:pt idx="6">
                  <c:v>1.5625E-2</c:v>
                </c:pt>
                <c:pt idx="7">
                  <c:v>7.8125E-3</c:v>
                </c:pt>
                <c:pt idx="8">
                  <c:v>3.90625E-3</c:v>
                </c:pt>
                <c:pt idx="9">
                  <c:v>1.953125E-3</c:v>
                </c:pt>
                <c:pt idx="10">
                  <c:v>9.765625E-4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12-2342-9261-F2AE4AB825C5}"/>
            </c:ext>
          </c:extLst>
        </c:ser>
        <c:ser>
          <c:idx val="2"/>
          <c:order val="2"/>
          <c:tx>
            <c:strRef>
              <c:f>Curves!$G$3</c:f>
              <c:strCache>
                <c:ptCount val="1"/>
                <c:pt idx="0">
                  <c:v>lx:     Type III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Curves!$A$4:$A$15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Curves!$G$4:$G$15</c:f>
              <c:numCache>
                <c:formatCode>0.0000</c:formatCode>
                <c:ptCount val="12"/>
                <c:pt idx="0">
                  <c:v>1</c:v>
                </c:pt>
                <c:pt idx="1">
                  <c:v>0.01</c:v>
                </c:pt>
                <c:pt idx="2">
                  <c:v>3.0000000000000001E-3</c:v>
                </c:pt>
                <c:pt idx="3">
                  <c:v>2E-3</c:v>
                </c:pt>
                <c:pt idx="4">
                  <c:v>1.8E-3</c:v>
                </c:pt>
                <c:pt idx="5">
                  <c:v>1.6999999999999999E-3</c:v>
                </c:pt>
                <c:pt idx="6">
                  <c:v>1.6000000000000001E-3</c:v>
                </c:pt>
                <c:pt idx="7">
                  <c:v>1.5E-3</c:v>
                </c:pt>
                <c:pt idx="8">
                  <c:v>1.4E-3</c:v>
                </c:pt>
                <c:pt idx="9">
                  <c:v>1.2999999999999999E-3</c:v>
                </c:pt>
                <c:pt idx="10">
                  <c:v>1.1999999999999999E-3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12-2342-9261-F2AE4AB82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423119"/>
        <c:axId val="1"/>
      </c:scatterChart>
      <c:valAx>
        <c:axId val="974423119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6364840903989193"/>
              <c:y val="0.88620783063232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Standardized Survivorship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l</a:t>
                </a:r>
                <a:r>
                  <a:rPr lang="en-US" sz="900" b="1" i="1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581385846604996E-2"/>
              <c:y val="0.219519370890576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423119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03208151069542"/>
          <c:y val="0.41464770057108813"/>
          <c:w val="0.26171665802113431"/>
          <c:h val="0.16260694140042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Survivorship Curve</a:t>
            </a:r>
          </a:p>
        </c:rich>
      </c:tx>
      <c:layout>
        <c:manualLayout>
          <c:xMode val="edge"/>
          <c:yMode val="edge"/>
          <c:x val="0.36261817629764281"/>
          <c:y val="3.7559950075572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7840663254406"/>
          <c:y val="0.21127471917509785"/>
          <c:w val="0.79606021515341896"/>
          <c:h val="0.5540092636147010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PopnGrowth!$C$3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PopnGrowth!$A$4:$A$7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PopnGrowth!$C$4:$C$7</c:f>
              <c:numCache>
                <c:formatCode>0.0000</c:formatCode>
                <c:ptCount val="4"/>
                <c:pt idx="0">
                  <c:v>1</c:v>
                </c:pt>
                <c:pt idx="1">
                  <c:v>0.9</c:v>
                </c:pt>
                <c:pt idx="2">
                  <c:v>0.25</c:v>
                </c:pt>
                <c:pt idx="3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43-B44F-AD29-99A60E4A0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476383"/>
        <c:axId val="1"/>
      </c:scatterChart>
      <c:valAx>
        <c:axId val="973476383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Age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50993181041856017"/>
              <c:y val="0.86857384549762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  <c:majorUnit val="1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Standardized survivorship (</a:t>
                </a:r>
                <a:r>
                  <a:rPr lang="en-US" sz="9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l</a:t>
                </a:r>
                <a:r>
                  <a:rPr lang="en-US" sz="900" b="1" i="1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6828408530229347E-2"/>
              <c:y val="0.17371476909952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47638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355600</xdr:colOff>
      <xdr:row>1</xdr:row>
      <xdr:rowOff>114300</xdr:rowOff>
    </xdr:from>
    <xdr:to>
      <xdr:col>16</xdr:col>
      <xdr:colOff>279400</xdr:colOff>
      <xdr:row>18</xdr:row>
      <xdr:rowOff>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B875475-EF60-F849-AD0F-8DB81058F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18</xdr:row>
      <xdr:rowOff>63500</xdr:rowOff>
    </xdr:from>
    <xdr:to>
      <xdr:col>15</xdr:col>
      <xdr:colOff>647700</xdr:colOff>
      <xdr:row>32</xdr:row>
      <xdr:rowOff>101600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E2D53A28-C953-7248-B37A-10CDF6D67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355600</xdr:colOff>
      <xdr:row>32</xdr:row>
      <xdr:rowOff>165100</xdr:rowOff>
    </xdr:from>
    <xdr:to>
      <xdr:col>15</xdr:col>
      <xdr:colOff>863600</xdr:colOff>
      <xdr:row>47</xdr:row>
      <xdr:rowOff>76200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B4DF10E4-F3D3-7E4F-B87F-A08606FC8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304800</xdr:colOff>
      <xdr:row>1</xdr:row>
      <xdr:rowOff>114300</xdr:rowOff>
    </xdr:from>
    <xdr:to>
      <xdr:col>21</xdr:col>
      <xdr:colOff>533400</xdr:colOff>
      <xdr:row>17</xdr:row>
      <xdr:rowOff>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459C94B7-1334-F94E-9F57-B421EE01B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15</xdr:row>
      <xdr:rowOff>25400</xdr:rowOff>
    </xdr:from>
    <xdr:to>
      <xdr:col>7</xdr:col>
      <xdr:colOff>381000</xdr:colOff>
      <xdr:row>29</xdr:row>
      <xdr:rowOff>63500</xdr:rowOff>
    </xdr:to>
    <xdr:graphicFrame macro="">
      <xdr:nvGraphicFramePr>
        <xdr:cNvPr id="2051" name="Chart 3">
          <a:extLst>
            <a:ext uri="{FF2B5EF4-FFF2-40B4-BE49-F238E27FC236}">
              <a16:creationId xmlns:a16="http://schemas.microsoft.com/office/drawing/2014/main" id="{904CF2E9-F414-C648-8EC8-35BC654F4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D1" workbookViewId="0">
      <selection activeCell="F12" sqref="F12"/>
    </sheetView>
  </sheetViews>
  <sheetFormatPr baseColWidth="10" defaultColWidth="11.5" defaultRowHeight="15" customHeight="1" x14ac:dyDescent="0.15"/>
  <cols>
    <col min="1" max="10" width="7.6640625" style="1" customWidth="1"/>
    <col min="11" max="16384" width="11.5" style="1"/>
  </cols>
  <sheetData>
    <row r="1" spans="1:10" ht="15" customHeight="1" x14ac:dyDescent="0.15">
      <c r="A1" s="9" t="s">
        <v>13</v>
      </c>
    </row>
    <row r="2" spans="1:10" ht="15" customHeight="1" x14ac:dyDescent="0.15">
      <c r="A2" s="8" t="s">
        <v>5</v>
      </c>
    </row>
    <row r="3" spans="1:10" s="10" customFormat="1" ht="30" customHeight="1" x14ac:dyDescent="0.15">
      <c r="A3" s="10" t="s">
        <v>4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</row>
    <row r="4" spans="1:10" ht="15" customHeight="1" x14ac:dyDescent="0.15">
      <c r="A4" s="1">
        <v>0</v>
      </c>
      <c r="B4" s="1">
        <v>1000</v>
      </c>
      <c r="C4" s="1">
        <v>2048</v>
      </c>
      <c r="D4" s="1">
        <v>10000</v>
      </c>
      <c r="E4" s="3">
        <f>B4/$B$4</f>
        <v>1</v>
      </c>
      <c r="F4" s="3">
        <f>C4/$C$4</f>
        <v>1</v>
      </c>
      <c r="G4" s="3">
        <f>D4/$D$4</f>
        <v>1</v>
      </c>
      <c r="H4" s="3">
        <f>B5/B4</f>
        <v>0.99</v>
      </c>
      <c r="I4" s="3">
        <f t="shared" ref="I4:J14" si="0">C5/C4</f>
        <v>0.5</v>
      </c>
      <c r="J4" s="3">
        <f t="shared" si="0"/>
        <v>0.01</v>
      </c>
    </row>
    <row r="5" spans="1:10" ht="15" customHeight="1" x14ac:dyDescent="0.15">
      <c r="A5" s="1">
        <v>1</v>
      </c>
      <c r="B5" s="1">
        <v>990</v>
      </c>
      <c r="C5" s="1">
        <v>1024</v>
      </c>
      <c r="D5" s="1">
        <v>100</v>
      </c>
      <c r="E5" s="3">
        <f t="shared" ref="E5:E15" si="1">B5/$B$4</f>
        <v>0.99</v>
      </c>
      <c r="F5" s="3">
        <f t="shared" ref="F5:F15" si="2">C5/$C$4</f>
        <v>0.5</v>
      </c>
      <c r="G5" s="3">
        <f t="shared" ref="G5:G15" si="3">D5/$D$4</f>
        <v>0.01</v>
      </c>
      <c r="H5" s="3">
        <f t="shared" ref="H5:H14" si="4">B6/B5</f>
        <v>0.97979797979797978</v>
      </c>
      <c r="I5" s="3">
        <f t="shared" si="0"/>
        <v>0.5</v>
      </c>
      <c r="J5" s="3">
        <f t="shared" si="0"/>
        <v>0.3</v>
      </c>
    </row>
    <row r="6" spans="1:10" ht="15" customHeight="1" x14ac:dyDescent="0.15">
      <c r="A6" s="1">
        <v>2</v>
      </c>
      <c r="B6" s="1">
        <v>970</v>
      </c>
      <c r="C6" s="1">
        <v>512</v>
      </c>
      <c r="D6" s="1">
        <v>30</v>
      </c>
      <c r="E6" s="3">
        <f t="shared" si="1"/>
        <v>0.97</v>
      </c>
      <c r="F6" s="3">
        <f t="shared" si="2"/>
        <v>0.25</v>
      </c>
      <c r="G6" s="3">
        <f t="shared" si="3"/>
        <v>3.0000000000000001E-3</v>
      </c>
      <c r="H6" s="3">
        <f t="shared" si="4"/>
        <v>0.96907216494845361</v>
      </c>
      <c r="I6" s="3">
        <f t="shared" si="0"/>
        <v>0.5</v>
      </c>
      <c r="J6" s="3">
        <f t="shared" si="0"/>
        <v>0.66666666666666663</v>
      </c>
    </row>
    <row r="7" spans="1:10" ht="15" customHeight="1" x14ac:dyDescent="0.15">
      <c r="A7" s="1">
        <v>3</v>
      </c>
      <c r="B7" s="1">
        <v>940</v>
      </c>
      <c r="C7" s="1">
        <v>256</v>
      </c>
      <c r="D7" s="1">
        <v>20</v>
      </c>
      <c r="E7" s="3">
        <f t="shared" si="1"/>
        <v>0.94</v>
      </c>
      <c r="F7" s="3">
        <f t="shared" si="2"/>
        <v>0.125</v>
      </c>
      <c r="G7" s="3">
        <f t="shared" si="3"/>
        <v>2E-3</v>
      </c>
      <c r="H7" s="3">
        <f t="shared" si="4"/>
        <v>0.95744680851063835</v>
      </c>
      <c r="I7" s="3">
        <f t="shared" si="0"/>
        <v>0.5</v>
      </c>
      <c r="J7" s="3">
        <f t="shared" si="0"/>
        <v>0.9</v>
      </c>
    </row>
    <row r="8" spans="1:10" ht="15" customHeight="1" x14ac:dyDescent="0.15">
      <c r="A8" s="1">
        <v>4</v>
      </c>
      <c r="B8" s="1">
        <v>900</v>
      </c>
      <c r="C8" s="1">
        <v>128</v>
      </c>
      <c r="D8" s="1">
        <v>18</v>
      </c>
      <c r="E8" s="3">
        <f t="shared" si="1"/>
        <v>0.9</v>
      </c>
      <c r="F8" s="3">
        <f t="shared" si="2"/>
        <v>6.25E-2</v>
      </c>
      <c r="G8" s="3">
        <f t="shared" si="3"/>
        <v>1.8E-3</v>
      </c>
      <c r="H8" s="3">
        <f t="shared" si="4"/>
        <v>0.94444444444444442</v>
      </c>
      <c r="I8" s="3">
        <f t="shared" si="0"/>
        <v>0.5</v>
      </c>
      <c r="J8" s="3">
        <f t="shared" si="0"/>
        <v>0.94444444444444442</v>
      </c>
    </row>
    <row r="9" spans="1:10" ht="15" customHeight="1" x14ac:dyDescent="0.15">
      <c r="A9" s="1">
        <v>5</v>
      </c>
      <c r="B9" s="1">
        <v>850</v>
      </c>
      <c r="C9" s="1">
        <v>64</v>
      </c>
      <c r="D9" s="1">
        <v>17</v>
      </c>
      <c r="E9" s="3">
        <f t="shared" si="1"/>
        <v>0.85</v>
      </c>
      <c r="F9" s="3">
        <f t="shared" si="2"/>
        <v>3.125E-2</v>
      </c>
      <c r="G9" s="3">
        <f t="shared" si="3"/>
        <v>1.6999999999999999E-3</v>
      </c>
      <c r="H9" s="3">
        <f t="shared" si="4"/>
        <v>0.88235294117647056</v>
      </c>
      <c r="I9" s="3">
        <f t="shared" si="0"/>
        <v>0.5</v>
      </c>
      <c r="J9" s="3">
        <f t="shared" si="0"/>
        <v>0.94117647058823528</v>
      </c>
    </row>
    <row r="10" spans="1:10" ht="15" customHeight="1" x14ac:dyDescent="0.15">
      <c r="A10" s="1">
        <v>6</v>
      </c>
      <c r="B10" s="1">
        <v>750</v>
      </c>
      <c r="C10" s="1">
        <v>32</v>
      </c>
      <c r="D10" s="1">
        <v>16</v>
      </c>
      <c r="E10" s="3">
        <f t="shared" si="1"/>
        <v>0.75</v>
      </c>
      <c r="F10" s="3">
        <f t="shared" si="2"/>
        <v>1.5625E-2</v>
      </c>
      <c r="G10" s="3">
        <f t="shared" si="3"/>
        <v>1.6000000000000001E-3</v>
      </c>
      <c r="H10" s="3">
        <f t="shared" si="4"/>
        <v>0.66666666666666663</v>
      </c>
      <c r="I10" s="3">
        <f t="shared" si="0"/>
        <v>0.5</v>
      </c>
      <c r="J10" s="3">
        <f t="shared" si="0"/>
        <v>0.9375</v>
      </c>
    </row>
    <row r="11" spans="1:10" ht="15" customHeight="1" x14ac:dyDescent="0.15">
      <c r="A11" s="1">
        <v>7</v>
      </c>
      <c r="B11" s="1">
        <v>500</v>
      </c>
      <c r="C11" s="1">
        <v>16</v>
      </c>
      <c r="D11" s="1">
        <v>15</v>
      </c>
      <c r="E11" s="3">
        <f t="shared" si="1"/>
        <v>0.5</v>
      </c>
      <c r="F11" s="3">
        <f t="shared" si="2"/>
        <v>7.8125E-3</v>
      </c>
      <c r="G11" s="3">
        <f t="shared" si="3"/>
        <v>1.5E-3</v>
      </c>
      <c r="H11" s="3">
        <f t="shared" si="4"/>
        <v>0.4</v>
      </c>
      <c r="I11" s="3">
        <f t="shared" si="0"/>
        <v>0.5</v>
      </c>
      <c r="J11" s="3">
        <f t="shared" si="0"/>
        <v>0.93333333333333335</v>
      </c>
    </row>
    <row r="12" spans="1:10" ht="15" customHeight="1" x14ac:dyDescent="0.15">
      <c r="A12" s="1">
        <v>8</v>
      </c>
      <c r="B12" s="1">
        <v>200</v>
      </c>
      <c r="C12" s="1">
        <v>8</v>
      </c>
      <c r="D12" s="1">
        <v>14</v>
      </c>
      <c r="E12" s="3">
        <f t="shared" si="1"/>
        <v>0.2</v>
      </c>
      <c r="F12" s="3">
        <f t="shared" si="2"/>
        <v>3.90625E-3</v>
      </c>
      <c r="G12" s="3">
        <f t="shared" si="3"/>
        <v>1.4E-3</v>
      </c>
      <c r="H12" s="3">
        <f t="shared" si="4"/>
        <v>0.2</v>
      </c>
      <c r="I12" s="3">
        <f t="shared" si="0"/>
        <v>0.5</v>
      </c>
      <c r="J12" s="3">
        <f t="shared" si="0"/>
        <v>0.9285714285714286</v>
      </c>
    </row>
    <row r="13" spans="1:10" ht="15" customHeight="1" x14ac:dyDescent="0.15">
      <c r="A13" s="1">
        <v>9</v>
      </c>
      <c r="B13" s="1">
        <v>40</v>
      </c>
      <c r="C13" s="1">
        <v>4</v>
      </c>
      <c r="D13" s="1">
        <v>13</v>
      </c>
      <c r="E13" s="3">
        <f t="shared" si="1"/>
        <v>0.04</v>
      </c>
      <c r="F13" s="3">
        <f t="shared" si="2"/>
        <v>1.953125E-3</v>
      </c>
      <c r="G13" s="3">
        <f t="shared" si="3"/>
        <v>1.2999999999999999E-3</v>
      </c>
      <c r="H13" s="3">
        <f t="shared" si="4"/>
        <v>2.5000000000000001E-2</v>
      </c>
      <c r="I13" s="3">
        <f t="shared" si="0"/>
        <v>0.5</v>
      </c>
      <c r="J13" s="3">
        <f t="shared" si="0"/>
        <v>0.92307692307692313</v>
      </c>
    </row>
    <row r="14" spans="1:10" ht="15" customHeight="1" x14ac:dyDescent="0.15">
      <c r="A14" s="1">
        <v>10</v>
      </c>
      <c r="B14" s="1">
        <v>1</v>
      </c>
      <c r="C14" s="1">
        <v>2</v>
      </c>
      <c r="D14" s="1">
        <v>12</v>
      </c>
      <c r="E14" s="3">
        <f t="shared" si="1"/>
        <v>1E-3</v>
      </c>
      <c r="F14" s="3">
        <f t="shared" si="2"/>
        <v>9.765625E-4</v>
      </c>
      <c r="G14" s="3">
        <f t="shared" si="3"/>
        <v>1.1999999999999999E-3</v>
      </c>
      <c r="H14" s="3">
        <f t="shared" si="4"/>
        <v>0</v>
      </c>
      <c r="I14" s="3">
        <f t="shared" si="0"/>
        <v>0</v>
      </c>
      <c r="J14" s="3">
        <f t="shared" si="0"/>
        <v>0</v>
      </c>
    </row>
    <row r="15" spans="1:10" ht="15" customHeight="1" x14ac:dyDescent="0.15">
      <c r="A15" s="1">
        <v>11</v>
      </c>
      <c r="B15" s="1">
        <v>0</v>
      </c>
      <c r="C15" s="1">
        <v>0</v>
      </c>
      <c r="D15" s="1">
        <v>0</v>
      </c>
      <c r="E15" s="3">
        <f t="shared" si="1"/>
        <v>0</v>
      </c>
      <c r="F15" s="3">
        <f t="shared" si="2"/>
        <v>0</v>
      </c>
      <c r="G15" s="3">
        <f t="shared" si="3"/>
        <v>0</v>
      </c>
    </row>
    <row r="17" spans="1:10" ht="15" customHeight="1" x14ac:dyDescent="0.15">
      <c r="A17" s="8" t="s">
        <v>6</v>
      </c>
    </row>
    <row r="18" spans="1:10" s="10" customFormat="1" ht="30" x14ac:dyDescent="0.15">
      <c r="A18" s="10" t="s">
        <v>4</v>
      </c>
      <c r="B18" s="11" t="s">
        <v>23</v>
      </c>
      <c r="C18" s="11" t="s">
        <v>24</v>
      </c>
      <c r="D18" s="11" t="s">
        <v>25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</row>
    <row r="19" spans="1:10" ht="15" customHeight="1" x14ac:dyDescent="0.15">
      <c r="A19" s="1">
        <v>0</v>
      </c>
      <c r="B19" s="3">
        <f>E4</f>
        <v>1</v>
      </c>
      <c r="C19" s="3">
        <f t="shared" ref="C19:D30" si="5">F4</f>
        <v>1</v>
      </c>
      <c r="D19" s="3">
        <f t="shared" si="5"/>
        <v>1</v>
      </c>
      <c r="E19" s="3">
        <f>(B19+B20)/2</f>
        <v>0.995</v>
      </c>
      <c r="F19" s="3">
        <f t="shared" ref="F19:G30" si="6">(C19+C20)/2</f>
        <v>0.75</v>
      </c>
      <c r="G19" s="3">
        <f t="shared" si="6"/>
        <v>0.505</v>
      </c>
      <c r="H19" s="3">
        <f>SUM(E19:E$30)/B19</f>
        <v>6.6409999999999991</v>
      </c>
      <c r="I19" s="3">
        <f>SUM(F19:F$30)/C19</f>
        <v>1.4990234375</v>
      </c>
      <c r="J19" s="3">
        <f>SUM(G19:G$30)/D19</f>
        <v>0.52549999999999997</v>
      </c>
    </row>
    <row r="20" spans="1:10" ht="15" customHeight="1" x14ac:dyDescent="0.15">
      <c r="A20" s="1">
        <v>1</v>
      </c>
      <c r="B20" s="3">
        <f t="shared" ref="B20:B30" si="7">E5</f>
        <v>0.99</v>
      </c>
      <c r="C20" s="3">
        <f t="shared" si="5"/>
        <v>0.5</v>
      </c>
      <c r="D20" s="3">
        <f t="shared" si="5"/>
        <v>0.01</v>
      </c>
      <c r="E20" s="3">
        <f t="shared" ref="E20:E30" si="8">(B20+B21)/2</f>
        <v>0.98</v>
      </c>
      <c r="F20" s="3">
        <f t="shared" si="6"/>
        <v>0.375</v>
      </c>
      <c r="G20" s="3">
        <f t="shared" si="6"/>
        <v>6.5000000000000006E-3</v>
      </c>
      <c r="H20" s="3">
        <f>SUM(E20:E$30)/B20</f>
        <v>5.7030303030303031</v>
      </c>
      <c r="I20" s="3">
        <f>SUM(F20:F$30)/C20</f>
        <v>1.498046875</v>
      </c>
      <c r="J20" s="3">
        <f>SUM(G20:G$30)/D20</f>
        <v>2.0500000000000003</v>
      </c>
    </row>
    <row r="21" spans="1:10" ht="15" customHeight="1" x14ac:dyDescent="0.15">
      <c r="A21" s="1">
        <v>2</v>
      </c>
      <c r="B21" s="3">
        <f t="shared" si="7"/>
        <v>0.97</v>
      </c>
      <c r="C21" s="3">
        <f t="shared" si="5"/>
        <v>0.25</v>
      </c>
      <c r="D21" s="3">
        <f t="shared" si="5"/>
        <v>3.0000000000000001E-3</v>
      </c>
      <c r="E21" s="3">
        <f t="shared" si="8"/>
        <v>0.95499999999999996</v>
      </c>
      <c r="F21" s="3">
        <f t="shared" si="6"/>
        <v>0.1875</v>
      </c>
      <c r="G21" s="3">
        <f t="shared" si="6"/>
        <v>2.5000000000000001E-3</v>
      </c>
      <c r="H21" s="3">
        <f>SUM(E21:E$30)/B21</f>
        <v>4.8103092783505152</v>
      </c>
      <c r="I21" s="3">
        <f>SUM(F21:F$30)/C21</f>
        <v>1.49609375</v>
      </c>
      <c r="J21" s="3">
        <f>SUM(G21:G$30)/D21</f>
        <v>4.666666666666667</v>
      </c>
    </row>
    <row r="22" spans="1:10" ht="15" customHeight="1" x14ac:dyDescent="0.15">
      <c r="A22" s="1">
        <v>3</v>
      </c>
      <c r="B22" s="3">
        <f t="shared" si="7"/>
        <v>0.94</v>
      </c>
      <c r="C22" s="3">
        <f t="shared" si="5"/>
        <v>0.125</v>
      </c>
      <c r="D22" s="3">
        <f t="shared" si="5"/>
        <v>2E-3</v>
      </c>
      <c r="E22" s="3">
        <f t="shared" si="8"/>
        <v>0.91999999999999993</v>
      </c>
      <c r="F22" s="3">
        <f t="shared" si="6"/>
        <v>9.375E-2</v>
      </c>
      <c r="G22" s="3">
        <f t="shared" si="6"/>
        <v>1.9E-3</v>
      </c>
      <c r="H22" s="3">
        <f>SUM(E22:E$30)/B22</f>
        <v>3.9478723404255325</v>
      </c>
      <c r="I22" s="3">
        <f>SUM(F22:F$30)/C22</f>
        <v>1.4921875</v>
      </c>
      <c r="J22" s="3">
        <f>SUM(G22:G$30)/D22</f>
        <v>5.7499999999999991</v>
      </c>
    </row>
    <row r="23" spans="1:10" ht="15" customHeight="1" x14ac:dyDescent="0.15">
      <c r="A23" s="1">
        <v>4</v>
      </c>
      <c r="B23" s="3">
        <f t="shared" si="7"/>
        <v>0.9</v>
      </c>
      <c r="C23" s="3">
        <f t="shared" si="5"/>
        <v>6.25E-2</v>
      </c>
      <c r="D23" s="3">
        <f t="shared" si="5"/>
        <v>1.8E-3</v>
      </c>
      <c r="E23" s="3">
        <f t="shared" si="8"/>
        <v>0.875</v>
      </c>
      <c r="F23" s="3">
        <f t="shared" si="6"/>
        <v>4.6875E-2</v>
      </c>
      <c r="G23" s="3">
        <f t="shared" si="6"/>
        <v>1.7499999999999998E-3</v>
      </c>
      <c r="H23" s="3">
        <f>SUM(E23:E$30)/B23</f>
        <v>3.1011111111111114</v>
      </c>
      <c r="I23" s="3">
        <f>SUM(F23:F$30)/C23</f>
        <v>1.484375</v>
      </c>
      <c r="J23" s="3">
        <f>SUM(G23:G$30)/D23</f>
        <v>5.333333333333333</v>
      </c>
    </row>
    <row r="24" spans="1:10" ht="15" customHeight="1" x14ac:dyDescent="0.15">
      <c r="A24" s="1">
        <v>5</v>
      </c>
      <c r="B24" s="3">
        <f t="shared" si="7"/>
        <v>0.85</v>
      </c>
      <c r="C24" s="3">
        <f t="shared" si="5"/>
        <v>3.125E-2</v>
      </c>
      <c r="D24" s="3">
        <f t="shared" si="5"/>
        <v>1.6999999999999999E-3</v>
      </c>
      <c r="E24" s="3">
        <f t="shared" si="8"/>
        <v>0.8</v>
      </c>
      <c r="F24" s="3">
        <f t="shared" si="6"/>
        <v>2.34375E-2</v>
      </c>
      <c r="G24" s="3">
        <f t="shared" si="6"/>
        <v>1.65E-3</v>
      </c>
      <c r="H24" s="3">
        <f>SUM(E24:E$30)/B24</f>
        <v>2.2541176470588233</v>
      </c>
      <c r="I24" s="3">
        <f>SUM(F24:F$30)/C24</f>
        <v>1.46875</v>
      </c>
      <c r="J24" s="3">
        <f>SUM(G24:G$30)/D24</f>
        <v>4.617647058823529</v>
      </c>
    </row>
    <row r="25" spans="1:10" ht="15" customHeight="1" x14ac:dyDescent="0.15">
      <c r="A25" s="1">
        <v>6</v>
      </c>
      <c r="B25" s="3">
        <f t="shared" si="7"/>
        <v>0.75</v>
      </c>
      <c r="C25" s="3">
        <f t="shared" si="5"/>
        <v>1.5625E-2</v>
      </c>
      <c r="D25" s="3">
        <f t="shared" si="5"/>
        <v>1.6000000000000001E-3</v>
      </c>
      <c r="E25" s="3">
        <f t="shared" si="8"/>
        <v>0.625</v>
      </c>
      <c r="F25" s="3">
        <f t="shared" si="6"/>
        <v>1.171875E-2</v>
      </c>
      <c r="G25" s="3">
        <f t="shared" si="6"/>
        <v>1.5500000000000002E-3</v>
      </c>
      <c r="H25" s="3">
        <f>SUM(E25:E$30)/B25</f>
        <v>1.4879999999999998</v>
      </c>
      <c r="I25" s="3">
        <f>SUM(F25:F$30)/C25</f>
        <v>1.4375</v>
      </c>
      <c r="J25" s="3">
        <f>SUM(G25:G$30)/D25</f>
        <v>3.8749999999999991</v>
      </c>
    </row>
    <row r="26" spans="1:10" ht="15" customHeight="1" x14ac:dyDescent="0.15">
      <c r="A26" s="1">
        <v>7</v>
      </c>
      <c r="B26" s="3">
        <f t="shared" si="7"/>
        <v>0.5</v>
      </c>
      <c r="C26" s="3">
        <f t="shared" si="5"/>
        <v>7.8125E-3</v>
      </c>
      <c r="D26" s="3">
        <f t="shared" si="5"/>
        <v>1.5E-3</v>
      </c>
      <c r="E26" s="3">
        <f t="shared" si="8"/>
        <v>0.35</v>
      </c>
      <c r="F26" s="3">
        <f t="shared" si="6"/>
        <v>5.859375E-3</v>
      </c>
      <c r="G26" s="3">
        <f t="shared" si="6"/>
        <v>1.4499999999999999E-3</v>
      </c>
      <c r="H26" s="3">
        <f>SUM(E26:E$30)/B26</f>
        <v>0.98199999999999998</v>
      </c>
      <c r="I26" s="3">
        <f>SUM(F26:F$30)/C26</f>
        <v>1.375</v>
      </c>
      <c r="J26" s="3">
        <f>SUM(G26:G$30)/D26</f>
        <v>3.0999999999999996</v>
      </c>
    </row>
    <row r="27" spans="1:10" ht="15" customHeight="1" x14ac:dyDescent="0.15">
      <c r="A27" s="1">
        <v>8</v>
      </c>
      <c r="B27" s="3">
        <f t="shared" si="7"/>
        <v>0.2</v>
      </c>
      <c r="C27" s="3">
        <f t="shared" si="5"/>
        <v>3.90625E-3</v>
      </c>
      <c r="D27" s="3">
        <f t="shared" si="5"/>
        <v>1.4E-3</v>
      </c>
      <c r="E27" s="3">
        <f t="shared" si="8"/>
        <v>0.12000000000000001</v>
      </c>
      <c r="F27" s="3">
        <f t="shared" si="6"/>
        <v>2.9296875E-3</v>
      </c>
      <c r="G27" s="3">
        <f t="shared" si="6"/>
        <v>1.3500000000000001E-3</v>
      </c>
      <c r="H27" s="3">
        <f>SUM(E27:E$30)/B27</f>
        <v>0.70500000000000007</v>
      </c>
      <c r="I27" s="3">
        <f>SUM(F27:F$30)/C27</f>
        <v>1.25</v>
      </c>
      <c r="J27" s="3">
        <f>SUM(G27:G$30)/D27</f>
        <v>2.2857142857142856</v>
      </c>
    </row>
    <row r="28" spans="1:10" ht="15" customHeight="1" x14ac:dyDescent="0.15">
      <c r="A28" s="1">
        <v>9</v>
      </c>
      <c r="B28" s="3">
        <f t="shared" si="7"/>
        <v>0.04</v>
      </c>
      <c r="C28" s="3">
        <f t="shared" si="5"/>
        <v>1.953125E-3</v>
      </c>
      <c r="D28" s="3">
        <f t="shared" si="5"/>
        <v>1.2999999999999999E-3</v>
      </c>
      <c r="E28" s="3">
        <f t="shared" si="8"/>
        <v>2.0500000000000001E-2</v>
      </c>
      <c r="F28" s="3">
        <f t="shared" si="6"/>
        <v>1.46484375E-3</v>
      </c>
      <c r="G28" s="3">
        <f t="shared" si="6"/>
        <v>1.2499999999999998E-3</v>
      </c>
      <c r="H28" s="3">
        <f>SUM(E28:E$30)/B28</f>
        <v>0.52500000000000002</v>
      </c>
      <c r="I28" s="3">
        <f>SUM(F28:F$30)/C28</f>
        <v>1</v>
      </c>
      <c r="J28" s="3">
        <f>SUM(G28:G$30)/D28</f>
        <v>1.4230769230769229</v>
      </c>
    </row>
    <row r="29" spans="1:10" ht="15" customHeight="1" x14ac:dyDescent="0.15">
      <c r="A29" s="1">
        <v>10</v>
      </c>
      <c r="B29" s="3">
        <f t="shared" si="7"/>
        <v>1E-3</v>
      </c>
      <c r="C29" s="3">
        <f t="shared" si="5"/>
        <v>9.765625E-4</v>
      </c>
      <c r="D29" s="3">
        <f t="shared" si="5"/>
        <v>1.1999999999999999E-3</v>
      </c>
      <c r="E29" s="3">
        <f t="shared" si="8"/>
        <v>5.0000000000000001E-4</v>
      </c>
      <c r="F29" s="3">
        <f t="shared" si="6"/>
        <v>4.8828125E-4</v>
      </c>
      <c r="G29" s="3">
        <f t="shared" si="6"/>
        <v>5.9999999999999995E-4</v>
      </c>
      <c r="H29" s="3">
        <f>SUM(E29:E$30)/B29</f>
        <v>0.5</v>
      </c>
      <c r="I29" s="3">
        <f>SUM(F29:F$30)/C29</f>
        <v>0.5</v>
      </c>
      <c r="J29" s="3">
        <f>SUM(G29:G$30)/D29</f>
        <v>0.5</v>
      </c>
    </row>
    <row r="30" spans="1:10" ht="15" customHeight="1" x14ac:dyDescent="0.15">
      <c r="A30" s="1">
        <v>11</v>
      </c>
      <c r="B30" s="3">
        <f t="shared" si="7"/>
        <v>0</v>
      </c>
      <c r="C30" s="3">
        <f t="shared" si="5"/>
        <v>0</v>
      </c>
      <c r="D30" s="3">
        <f t="shared" si="5"/>
        <v>0</v>
      </c>
      <c r="E30" s="3">
        <f t="shared" si="8"/>
        <v>0</v>
      </c>
      <c r="F30" s="3">
        <f t="shared" si="6"/>
        <v>0</v>
      </c>
      <c r="G30" s="3">
        <f t="shared" si="6"/>
        <v>0</v>
      </c>
    </row>
  </sheetData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3" sqref="E13"/>
    </sheetView>
  </sheetViews>
  <sheetFormatPr baseColWidth="10" defaultColWidth="11.5" defaultRowHeight="15" customHeight="1" x14ac:dyDescent="0.15"/>
  <cols>
    <col min="1" max="1" width="11.1640625" style="1" customWidth="1"/>
    <col min="2" max="5" width="7.6640625" style="1" customWidth="1"/>
    <col min="6" max="6" width="10.5" style="1" customWidth="1"/>
    <col min="7" max="7" width="14.1640625" style="1" customWidth="1"/>
    <col min="8" max="16384" width="11.5" style="1"/>
  </cols>
  <sheetData>
    <row r="1" spans="1:7" ht="15" customHeight="1" x14ac:dyDescent="0.15">
      <c r="A1" s="8" t="s">
        <v>3</v>
      </c>
    </row>
    <row r="3" spans="1:7" s="10" customFormat="1" ht="16" x14ac:dyDescent="0.15">
      <c r="A3" s="10" t="s">
        <v>4</v>
      </c>
      <c r="B3" s="11" t="s">
        <v>26</v>
      </c>
      <c r="C3" s="11" t="s">
        <v>28</v>
      </c>
      <c r="D3" s="11" t="s">
        <v>29</v>
      </c>
      <c r="E3" s="10" t="s">
        <v>30</v>
      </c>
      <c r="F3" s="10" t="s">
        <v>31</v>
      </c>
      <c r="G3" s="10" t="s">
        <v>32</v>
      </c>
    </row>
    <row r="4" spans="1:7" ht="15" customHeight="1" x14ac:dyDescent="0.15">
      <c r="A4" s="1">
        <v>0</v>
      </c>
      <c r="B4" s="1">
        <v>1000</v>
      </c>
      <c r="C4" s="3">
        <f>B4/$B$4</f>
        <v>1</v>
      </c>
      <c r="D4" s="4">
        <v>0</v>
      </c>
      <c r="E4" s="3">
        <f>C4*D4</f>
        <v>0</v>
      </c>
      <c r="F4" s="3">
        <f>E4*A4</f>
        <v>0</v>
      </c>
      <c r="G4" s="3">
        <f>EXP(-$B$13*A4)*E4</f>
        <v>0</v>
      </c>
    </row>
    <row r="5" spans="1:7" ht="15" customHeight="1" x14ac:dyDescent="0.15">
      <c r="A5" s="1">
        <v>1</v>
      </c>
      <c r="B5" s="1">
        <v>900</v>
      </c>
      <c r="C5" s="3">
        <f>B5/$B$4</f>
        <v>0.9</v>
      </c>
      <c r="D5" s="4">
        <v>0</v>
      </c>
      <c r="E5" s="3">
        <f>C5*D5</f>
        <v>0</v>
      </c>
      <c r="F5" s="3">
        <f>E5*A5</f>
        <v>0</v>
      </c>
      <c r="G5" s="3">
        <f>EXP(-$B$13*A5)*E5</f>
        <v>0</v>
      </c>
    </row>
    <row r="6" spans="1:7" ht="15" customHeight="1" x14ac:dyDescent="0.15">
      <c r="A6" s="1">
        <v>2</v>
      </c>
      <c r="B6" s="1">
        <v>250</v>
      </c>
      <c r="C6" s="3">
        <f>B6/$B$4</f>
        <v>0.25</v>
      </c>
      <c r="D6" s="4">
        <v>4</v>
      </c>
      <c r="E6" s="3">
        <f>C6*D6</f>
        <v>1</v>
      </c>
      <c r="F6" s="3">
        <f>E6*A6</f>
        <v>2</v>
      </c>
      <c r="G6" s="3">
        <f>EXP(-$B$13*A6)*E6</f>
        <v>1</v>
      </c>
    </row>
    <row r="7" spans="1:7" ht="15" customHeight="1" x14ac:dyDescent="0.15">
      <c r="A7" s="1">
        <v>3</v>
      </c>
      <c r="B7" s="1">
        <v>10</v>
      </c>
      <c r="C7" s="3">
        <f>B7/$B$4</f>
        <v>0.01</v>
      </c>
      <c r="D7" s="4">
        <v>0</v>
      </c>
      <c r="E7" s="3">
        <f>C7*D7</f>
        <v>0</v>
      </c>
      <c r="F7" s="3">
        <f>E7*A7</f>
        <v>0</v>
      </c>
      <c r="G7" s="3">
        <f>EXP(-$B$13*A7)*E7</f>
        <v>0</v>
      </c>
    </row>
    <row r="8" spans="1:7" ht="15" customHeight="1" x14ac:dyDescent="0.15">
      <c r="A8" s="1">
        <v>4</v>
      </c>
      <c r="B8" s="1">
        <v>0</v>
      </c>
      <c r="C8" s="3">
        <f>B8/$B$4</f>
        <v>0</v>
      </c>
      <c r="D8" s="5">
        <v>0</v>
      </c>
      <c r="E8" s="3">
        <f>C8*D8</f>
        <v>0</v>
      </c>
      <c r="F8" s="3">
        <f>E8*A8</f>
        <v>0</v>
      </c>
      <c r="G8" s="3">
        <f>EXP(-$B$13*A8)*E8</f>
        <v>0</v>
      </c>
    </row>
    <row r="9" spans="1:7" ht="15" customHeight="1" x14ac:dyDescent="0.15">
      <c r="D9" s="6" t="s">
        <v>0</v>
      </c>
      <c r="E9" s="3">
        <f>SUM(E4:E8)</f>
        <v>1</v>
      </c>
      <c r="F9" s="3">
        <f>SUM(F4:F8)</f>
        <v>2</v>
      </c>
      <c r="G9" s="3">
        <f>SUM(G4:G8)</f>
        <v>1</v>
      </c>
    </row>
    <row r="10" spans="1:7" ht="15" customHeight="1" x14ac:dyDescent="0.15">
      <c r="A10" s="7" t="s">
        <v>27</v>
      </c>
      <c r="B10" s="4">
        <f>E9</f>
        <v>1</v>
      </c>
    </row>
    <row r="11" spans="1:7" ht="15" customHeight="1" x14ac:dyDescent="0.15">
      <c r="A11" s="7" t="s">
        <v>1</v>
      </c>
      <c r="B11" s="4">
        <f>F9/E9</f>
        <v>2</v>
      </c>
    </row>
    <row r="12" spans="1:7" ht="15" customHeight="1" x14ac:dyDescent="0.15">
      <c r="A12" s="7" t="s">
        <v>33</v>
      </c>
      <c r="B12" s="4">
        <f>LN(B10)/B11</f>
        <v>0</v>
      </c>
    </row>
    <row r="13" spans="1:7" ht="15" customHeight="1" x14ac:dyDescent="0.15">
      <c r="A13" s="7" t="s">
        <v>34</v>
      </c>
      <c r="B13" s="4">
        <v>0</v>
      </c>
    </row>
    <row r="14" spans="1:7" ht="15" customHeight="1" x14ac:dyDescent="0.15">
      <c r="A14" s="2" t="s">
        <v>2</v>
      </c>
      <c r="B14" s="4">
        <f>G9</f>
        <v>1</v>
      </c>
    </row>
  </sheetData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Curves</vt:lpstr>
      <vt:lpstr>PopnGrowth</vt:lpstr>
    </vt:vector>
  </TitlesOfParts>
  <Company>Southern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Welden</dc:creator>
  <cp:lastModifiedBy>Microsoft Office User</cp:lastModifiedBy>
  <cp:lastPrinted>2001-06-25T20:35:05Z</cp:lastPrinted>
  <dcterms:created xsi:type="dcterms:W3CDTF">2001-05-17T17:20:31Z</dcterms:created>
  <dcterms:modified xsi:type="dcterms:W3CDTF">2020-06-09T18:04:01Z</dcterms:modified>
</cp:coreProperties>
</file>