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1140" windowWidth="14910" windowHeight="6810" tabRatio="844" firstSheet="1" activeTab="1"/>
  </bookViews>
  <sheets>
    <sheet name="Projections" sheetId="1" r:id="rId1"/>
    <sheet name="Beg. Inv." sheetId="2" r:id="rId2"/>
    <sheet name="Beg. Balance Sh." sheetId="3" r:id="rId3"/>
    <sheet name="End Inv." sheetId="4" r:id="rId4"/>
    <sheet name="End Balance Sh. " sheetId="5" r:id="rId5"/>
    <sheet name="Family Living" sheetId="6" r:id="rId6"/>
    <sheet name="Income Stmt" sheetId="7" r:id="rId7"/>
    <sheet name="Scorecard" sheetId="8" r:id="rId8"/>
    <sheet name="Instructions" sheetId="9" r:id="rId9"/>
  </sheets>
  <externalReferences>
    <externalReference r:id="rId12"/>
  </externalReferences>
  <definedNames>
    <definedName name="_xlnm.Print_Area" localSheetId="2">'Beg. Balance Sh.'!$A$1:$D$58</definedName>
    <definedName name="_xlnm.Print_Area" localSheetId="1">'Beg. Inv.'!$A$1:$K$104</definedName>
    <definedName name="_xlnm.Print_Area" localSheetId="4">'End Balance Sh. '!$A$1:$O$58</definedName>
    <definedName name="_xlnm.Print_Area" localSheetId="3">'End Inv.'!$A$1:$K$127</definedName>
    <definedName name="_xlnm.Print_Area" localSheetId="5">'Family Living'!$A$1:$N$28</definedName>
    <definedName name="_xlnm.Print_Area" localSheetId="6">'Income Stmt'!$A$1:$D$115</definedName>
    <definedName name="_xlnm.Print_Area" localSheetId="8">'Instructions'!$A$1:$A$43</definedName>
    <definedName name="_xlnm.Print_Area" localSheetId="0">'Projections'!$A$1:$C$77</definedName>
    <definedName name="_xlnm.Print_Area" localSheetId="7">'Scorecard'!$A$1:$H$40</definedName>
  </definedNames>
  <calcPr fullCalcOnLoad="1"/>
</workbook>
</file>

<file path=xl/sharedStrings.xml><?xml version="1.0" encoding="utf-8"?>
<sst xmlns="http://schemas.openxmlformats.org/spreadsheetml/2006/main" count="674" uniqueCount="392">
  <si>
    <t>Vermont Farm Viability Enhancement Program</t>
  </si>
  <si>
    <t xml:space="preserve">(1) Please identify the farm, always using one or more farmers' names; the name of the farm may be included too. </t>
  </si>
  <si>
    <t>Farmer/Farm Name:</t>
  </si>
  <si>
    <t>(2) Always state the calendar year or 12-month period that the statement covers.</t>
  </si>
  <si>
    <t>ACCRUAL ADJUSTED INCOME STATEMENT</t>
  </si>
  <si>
    <t>Other farm income received:</t>
  </si>
  <si>
    <t xml:space="preserve">    Co-operative distributions</t>
  </si>
  <si>
    <t xml:space="preserve">    Government program payments</t>
  </si>
  <si>
    <t xml:space="preserve">    Bedding</t>
  </si>
  <si>
    <t xml:space="preserve">    Breeding</t>
  </si>
  <si>
    <t xml:space="preserve">    Custom hire</t>
  </si>
  <si>
    <t xml:space="preserve">    Feed purchased</t>
  </si>
  <si>
    <t xml:space="preserve">    Fencing</t>
  </si>
  <si>
    <t xml:space="preserve">    Fertilizer</t>
  </si>
  <si>
    <t xml:space="preserve">    Fuel and oil</t>
  </si>
  <si>
    <t xml:space="preserve">    Repairs, maintenance</t>
  </si>
  <si>
    <t xml:space="preserve">    Supplies</t>
  </si>
  <si>
    <t xml:space="preserve">    Interest, farm share</t>
  </si>
  <si>
    <t xml:space="preserve">    Insurance, farm share</t>
  </si>
  <si>
    <t xml:space="preserve">    Property tax, farm share</t>
  </si>
  <si>
    <t xml:space="preserve">    Rents paid—land, buildings</t>
  </si>
  <si>
    <t xml:space="preserve">    Rents paid—equipment, livestock</t>
  </si>
  <si>
    <t xml:space="preserve">    Utilities, farm share</t>
  </si>
  <si>
    <t xml:space="preserve">    Advertising, web site, internet expense</t>
  </si>
  <si>
    <r>
      <t xml:space="preserve">Depreciation Expense </t>
    </r>
    <r>
      <rPr>
        <sz val="9"/>
        <rFont val="Arial"/>
        <family val="2"/>
      </rPr>
      <t>(actual, see directions)</t>
    </r>
  </si>
  <si>
    <t xml:space="preserve">    Purchased (not raised) breeding stock</t>
  </si>
  <si>
    <t xml:space="preserve">    Farm machinery and equipment</t>
  </si>
  <si>
    <t xml:space="preserve">    Farm buildings and improvements</t>
  </si>
  <si>
    <t>Total Depreciation Expense</t>
  </si>
  <si>
    <t>TOTAL ADJUSTED INCOME</t>
  </si>
  <si>
    <t>TOTAL ADJUSTED EXPENSES</t>
  </si>
  <si>
    <r>
      <t xml:space="preserve">(5) Do not enter sales of capital assets as income. When a capital asset is sold it can generate a capital gain or a loss, but technically speaking, selling off assets does not generate income from the </t>
    </r>
    <r>
      <rPr>
        <u val="single"/>
        <sz val="10"/>
        <rFont val="Arial"/>
        <family val="2"/>
      </rPr>
      <t>operation</t>
    </r>
    <r>
      <rPr>
        <sz val="10"/>
        <rFont val="Arial"/>
        <family val="2"/>
      </rPr>
      <t xml:space="preserve"> of the farm, hence capital gains and losses are not to be computed in Net Farm Income from </t>
    </r>
    <r>
      <rPr>
        <u val="single"/>
        <sz val="10"/>
        <rFont val="Arial"/>
        <family val="2"/>
      </rPr>
      <t>Operations</t>
    </r>
    <r>
      <rPr>
        <sz val="10"/>
        <rFont val="Arial"/>
        <family val="2"/>
      </rPr>
      <t xml:space="preserve">. </t>
    </r>
  </si>
  <si>
    <t>(6) Do not include purchases of capital assets as expenses. Instead, when a capital asset is purchased, its value is depreciated each year of its useful life. The amount of this annual depreciation is the only figure that should be entered on the income statement as an expense related to that capital investment. (See #9 below.)</t>
  </si>
  <si>
    <t>(7) Do not include nonfarm income. The income statement is designed to show the profitability of the farm as a farm only.</t>
  </si>
  <si>
    <t xml:space="preserve">(8) Do not include nonfarm expenses. You may need to separate the farm portion from expenses that are shared between farm and nonfarm activities; this can be based on specific records or based on a factor, such as is used in filing the farm's income taxes. </t>
  </si>
  <si>
    <t>(9) In order to accurately enter accrual adjustments, you will need two balance sheets, one as of the beginning date of the income statement, and one as of the end date of the income statement. In the absence of two balance sheets, estimate adjustments based on farmer interview or records.</t>
  </si>
  <si>
    <t>Cash Farm Income</t>
  </si>
  <si>
    <t>Cash Farm Expenses</t>
  </si>
  <si>
    <r>
      <t>Accrued Income Adjustments</t>
    </r>
    <r>
      <rPr>
        <sz val="10"/>
        <rFont val="Arial"/>
        <family val="2"/>
      </rPr>
      <t xml:space="preserve"> </t>
    </r>
    <r>
      <rPr>
        <sz val="9"/>
        <rFont val="Arial"/>
        <family val="2"/>
      </rPr>
      <t>(from 2 balance sheets)</t>
    </r>
  </si>
  <si>
    <r>
      <t>Accrued Expense Adjustments</t>
    </r>
    <r>
      <rPr>
        <sz val="9"/>
        <rFont val="Arial"/>
        <family val="2"/>
      </rPr>
      <t>(from 2 balance sheets)</t>
    </r>
  </si>
  <si>
    <t>Total Accrued Income Adjustments</t>
  </si>
  <si>
    <t>Total Accrued Expense Adjustments</t>
  </si>
  <si>
    <t>(11) For depreciation, estimate actual depreciation for the 12-month period of the income statement. Actual depreciation is not necessarily equivalent to a farmer's IRS depreciation, which can be accelerated to create a tax deduction. The most significant tax depreciation to avoid on farm income statements is the IRS Section 179 deduction, which allows a tax filer to expense significant amounts of capital purchases in one tax year, to offset income. Putting a Section 179 deduction on a farm income statement will skew actual depreciation. Instead, estimate annual depreciation over the expected useful life of the asset.</t>
  </si>
  <si>
    <t>(12) Do not enter the value of unpaid family labor or "owner's draw" unless the farm is set up as a corporation with salaries paid to stakeholders, in which case these salaries can be reported under labor hired. If this is the case, please make a note at the bottom of the form.</t>
  </si>
  <si>
    <t>(13) Net Farm Income from Operations (NFIFO) is the profit or loss from the operation of the farm during one 12-month period. Thus, it represents income from operations that is available for family living expense, capital investment, savings, or reserves, after accrual adjustments and depreciation have been accounted for. On a separate sheet NFIFO can be adjusted for capital gains or losses to yield Net Farm Income. However NFIFO is the more useful figure, since it is used as the basis for profitability ratio analysis.</t>
  </si>
  <si>
    <t xml:space="preserve">*Accounts receivable now minus accounts receivable 12 months ago </t>
  </si>
  <si>
    <t>*Market livestock (raised and purchased) on hand now minus on hand 12 months ago</t>
  </si>
  <si>
    <t>*Farm supplies on hand now minus farm supplies on hand 12 months ago</t>
  </si>
  <si>
    <t>*Prepaid expenses now minus prepaid expenses 12 months ago</t>
  </si>
  <si>
    <t>*Other farm products on hand for sale now minus on hand for sale 12 months ago</t>
  </si>
  <si>
    <t>*Farm products stored for personal use now minus stored for personal use 12 months ago</t>
  </si>
  <si>
    <t>*Raised breeding livestock on hand now minus raised breeding livestock on hand 12 months ago</t>
  </si>
  <si>
    <t xml:space="preserve">*Current accounts payable now minus current accounts payable 12 months ago </t>
  </si>
  <si>
    <t>*Accrued interest now minus accrued interest 12 months ago</t>
  </si>
  <si>
    <t>*Income taxes and Social Security taxes payable now minus same taxes payable 12 months ago</t>
  </si>
  <si>
    <t xml:space="preserve">    Market livestock purchased for resale</t>
  </si>
  <si>
    <r>
      <t xml:space="preserve">(4) Please note that </t>
    </r>
    <r>
      <rPr>
        <u val="single"/>
        <sz val="10"/>
        <rFont val="Arial"/>
        <family val="2"/>
      </rPr>
      <t>raised</t>
    </r>
    <r>
      <rPr>
        <sz val="10"/>
        <rFont val="Arial"/>
        <family val="2"/>
      </rPr>
      <t xml:space="preserve"> breeding livestock (such as dairy cattle), for the purposes of this form, are not treated as capital assets, since the cost of raising them has been expensed and since selling excess breeding livestock is a common income-producing practice on farms. Sales of raised breeding livestock should be listed on the income statement as cash farm income. Purchases and sales of </t>
    </r>
    <r>
      <rPr>
        <u val="single"/>
        <sz val="10"/>
        <rFont val="Arial"/>
        <family val="2"/>
      </rPr>
      <t>purchased</t>
    </r>
    <r>
      <rPr>
        <sz val="10"/>
        <rFont val="Arial"/>
        <family val="2"/>
      </rPr>
      <t xml:space="preserve"> breeding livestock, on the other hand, should be treated as capital transactions, and should therefore not be listed on the income statement, except under depreciation. (See #5, #6, and #10 below.) Sales of market livestock, whether raised or purchased for resale, are cash transactions.</t>
    </r>
  </si>
  <si>
    <t>(10) In the Accrued Expense Adjustments, for accounts payable, include only accounts that currently due, such as feed bills, etc. Do not include principal on debts unless such amounts are currently due. For accrued interest include only interest that is currently due. For taxes payable include only tax bills that are currently due. Asterisks correspond to items on the balance sheet.</t>
  </si>
  <si>
    <t>TOTAL CASH FARM INCOME</t>
  </si>
  <si>
    <t>Total Variable Expenses:</t>
  </si>
  <si>
    <t>Variable Expenses:</t>
  </si>
  <si>
    <t>Fixed  Expenses:</t>
  </si>
  <si>
    <t>Total Fixed Expenses:</t>
  </si>
  <si>
    <t xml:space="preserve">    Other:</t>
  </si>
  <si>
    <t>NET CASH FARM INCOME (income - expenses)</t>
  </si>
  <si>
    <r>
      <t>NET FARM INCOME FROM OPERATIONS (NFIFO):</t>
    </r>
    <r>
      <rPr>
        <b/>
        <sz val="10"/>
        <rFont val="Arial"/>
        <family val="2"/>
      </rPr>
      <t xml:space="preserve">  Tot. Adj. Income - Tot. Adj. Expenses                                                                               </t>
    </r>
  </si>
  <si>
    <t>TOTAL CASH FARM EXPENSE</t>
  </si>
  <si>
    <t>Directions for Completing Income Statement:</t>
  </si>
  <si>
    <t>Instructions for Completing Financial Statements</t>
  </si>
  <si>
    <t>(2) Always date the balance sheet.</t>
  </si>
  <si>
    <t>(3) You can edit the line items to suit the farm, but remember to choose categories that will be useful for financial analysis and for making accrual adjustments to income statements.</t>
  </si>
  <si>
    <t>(4) Enter best estimate of fair market value for all assets. Do not use cost value!</t>
  </si>
  <si>
    <t>(5) A farmhouse should be considered a farm asset to the extent it provides housing for a farm family, provides office space for the farm business, or provides farm-related income for the farm business. Other houses should also be included as farm assets, to the extent they are used to house farm workers. If the farm is a part-time farm, the value of the farm residences may be pro-rated (use a footnote to explain).</t>
  </si>
  <si>
    <t>(6) Nonfarm assets and liabilities are important for lenders. They may also be important to an understanding of the farm's financial status and management. Use your discretion in listing these, or add footnotes for explanation.</t>
  </si>
  <si>
    <t>(7) For current liabilities, include accounts currently payable, and accrued unpaid (overdue) interest. For income and Social Security taxes payable include only those taxes that will be payable during the 12 months following the date of the balance sheet. In addition, under current liabilities, it is preferred that you list the principal balance on short term debt, plus any principal that will be due within 12 months on intermediate and long term debt. If you follow this recommendation, make sure you don't count principal twice! Deduct any intermediate and long term principal you list as a current liability from the principal balances for intermediate and long term. (Study a FINPACK balance sheet to see how this is done.)</t>
  </si>
  <si>
    <t>(8) Capital leases are leases that provide for eventual ownership of a capital item, such as a tractor, a dairy cow, or equipment shed. Do not include operating leases, such as for real estate. On the asset side, estimate the book value of the leased item as of the date of the balance sheet. On the liability side, compute the number of remaining lease payments, including final buyout payment, but you should deduct from this an estimate of hypothetical interest that would be paid if the item had been purchased with a loan for the same period as the lease.</t>
  </si>
  <si>
    <t>(9) You may provide schedule level information to explain both assets and liabilities in further detail on additional pieces of paper.</t>
  </si>
  <si>
    <t>(10) Line items marked with an asterisk correspond to line items for accrual adjustments on the income statement.</t>
  </si>
  <si>
    <t>Directions for Completing Balance Sheets:</t>
  </si>
  <si>
    <t>BALANCE SHEET</t>
  </si>
  <si>
    <t>FARM ASSETS</t>
  </si>
  <si>
    <t>FARM LIABILITIES</t>
  </si>
  <si>
    <r>
      <t xml:space="preserve">Current Assets </t>
    </r>
    <r>
      <rPr>
        <sz val="9"/>
        <rFont val="Arial"/>
        <family val="2"/>
      </rPr>
      <t>(liquid within 12 months)</t>
    </r>
  </si>
  <si>
    <r>
      <t xml:space="preserve">Current Liabilities </t>
    </r>
    <r>
      <rPr>
        <sz val="9"/>
        <rFont val="Arial"/>
        <family val="2"/>
      </rPr>
      <t>(due within 12 months)</t>
    </r>
  </si>
  <si>
    <t>*Accounts payable</t>
  </si>
  <si>
    <t>*Accounts receivable</t>
  </si>
  <si>
    <t>*Accrued (unpaid) interest not included above</t>
  </si>
  <si>
    <t>*Income taxes and Social Security taxes payable</t>
  </si>
  <si>
    <t>*Market livestock (raised &amp; purchased) inventory</t>
  </si>
  <si>
    <t>*Farm supplies on hand</t>
  </si>
  <si>
    <t>Principal due within 12 mos. on long-term debt</t>
  </si>
  <si>
    <t>*Prepaid expenses</t>
  </si>
  <si>
    <t>Operating loan principal balance</t>
  </si>
  <si>
    <t>*Other farm products on hand for sale</t>
  </si>
  <si>
    <t>*Farm products stored for personal use</t>
  </si>
  <si>
    <t>Short-term loan principal balance</t>
  </si>
  <si>
    <t>Principal due within 12 mos. on intermediate debt</t>
  </si>
  <si>
    <t>Other current assets (describe)</t>
  </si>
  <si>
    <t>Other current liabilities (describe)</t>
  </si>
  <si>
    <t>Total Current Assets</t>
  </si>
  <si>
    <t>Total Current Liabilities</t>
  </si>
  <si>
    <r>
      <t>Intermediate Assets</t>
    </r>
    <r>
      <rPr>
        <sz val="10"/>
        <rFont val="Arial"/>
        <family val="2"/>
      </rPr>
      <t xml:space="preserve"> </t>
    </r>
    <r>
      <rPr>
        <sz val="9"/>
        <rFont val="Arial"/>
        <family val="2"/>
      </rPr>
      <t>(held 1 to 10 years avg.)</t>
    </r>
  </si>
  <si>
    <t>*Raised breeding livestock</t>
  </si>
  <si>
    <t>Intermediate loan principal balance</t>
  </si>
  <si>
    <t>Purchased breeding livestock</t>
  </si>
  <si>
    <t>Farm machinery</t>
  </si>
  <si>
    <t>Farm equipment</t>
  </si>
  <si>
    <t>Farm vehicles</t>
  </si>
  <si>
    <t>Book value of capital lease(s)</t>
  </si>
  <si>
    <t>Capital lease payments due (discount for interest)</t>
  </si>
  <si>
    <t>Other intermediate assets (describe)</t>
  </si>
  <si>
    <t>Other intermediate liabilities (describe)</t>
  </si>
  <si>
    <t>Total Intermediate Assets</t>
  </si>
  <si>
    <t>Total Intermediate Liabilities</t>
  </si>
  <si>
    <t>Long-term Assets</t>
  </si>
  <si>
    <t>Farmland</t>
  </si>
  <si>
    <t>Long-term loan principal balance</t>
  </si>
  <si>
    <t>Farm buildings and improvements</t>
  </si>
  <si>
    <t>Farmhouse</t>
  </si>
  <si>
    <t>Other long-term assets (describe)</t>
  </si>
  <si>
    <t>Other long-term liabilities (describe)</t>
  </si>
  <si>
    <t>Total Long-term Assets</t>
  </si>
  <si>
    <t>Total Long-term Liabilities</t>
  </si>
  <si>
    <t>TOTAL FARM ASSETS</t>
  </si>
  <si>
    <t>TOTAL FARM LIABILITIES</t>
  </si>
  <si>
    <t>FARM NET WORTH:  TOTAL FARM ASSETS MINUS TOTAL FARM LIABILITIES =</t>
  </si>
  <si>
    <r>
      <t xml:space="preserve">Nonfarm Assets </t>
    </r>
    <r>
      <rPr>
        <sz val="9"/>
        <rFont val="Arial"/>
        <family val="2"/>
      </rPr>
      <t>(optional)</t>
    </r>
  </si>
  <si>
    <r>
      <t>Nonfarm Liabilities</t>
    </r>
    <r>
      <rPr>
        <sz val="9"/>
        <rFont val="Arial"/>
        <family val="2"/>
      </rPr>
      <t xml:space="preserve"> (optional)</t>
    </r>
  </si>
  <si>
    <t>Total Assets Adjusted for Nonfarm</t>
  </si>
  <si>
    <t>Total Liabilities Adjusted for Nonfarm</t>
  </si>
  <si>
    <t>CONSOLIDATED NET WORTH:  ADJUSTED ASSETS MINUS ADJUSTED LIABILITIES =</t>
  </si>
  <si>
    <t>Directions for Completing Cash Flow Projection:</t>
  </si>
  <si>
    <t>Projection #1</t>
  </si>
  <si>
    <t>Year/mo:</t>
  </si>
  <si>
    <t>yr/mo:</t>
  </si>
  <si>
    <t>Cash Receipts</t>
  </si>
  <si>
    <t>TOTAL CASH RECEIPTS</t>
  </si>
  <si>
    <t>Cash Expenses</t>
  </si>
  <si>
    <t>Total Fixed Expenses</t>
  </si>
  <si>
    <t>TOTAL CASH EXPENSES</t>
  </si>
  <si>
    <t>RECEIPTS MINUS EXPENSES</t>
  </si>
  <si>
    <t>NET RETAINED CASH EARNINGS (DEFICIT)</t>
  </si>
  <si>
    <t>LIQUIDITY</t>
  </si>
  <si>
    <t>Current Ratio</t>
  </si>
  <si>
    <t>Working Capital</t>
  </si>
  <si>
    <t>SOLVENCY</t>
  </si>
  <si>
    <t>Farm Equity-to-Asset Ratio</t>
  </si>
  <si>
    <t>Farm Debt-to-Asset Ratio</t>
  </si>
  <si>
    <t>Farm Debt-to-Equity Ratio</t>
  </si>
  <si>
    <t>PROFITABILITY</t>
  </si>
  <si>
    <t>Rate of Return on Farm Assets</t>
  </si>
  <si>
    <t>Rate of Return on Farm Equity</t>
  </si>
  <si>
    <t>Operating Profit Margin</t>
  </si>
  <si>
    <t>REPAYMENT CAPACITY</t>
  </si>
  <si>
    <t>Term-Debt Coverage Ratio</t>
  </si>
  <si>
    <t>Capital-Replacement Margin</t>
  </si>
  <si>
    <t>FINANCIAL EFFICIENCY</t>
  </si>
  <si>
    <t>Asset-Turnover Rate</t>
  </si>
  <si>
    <t>Operating-Expense Ratio</t>
  </si>
  <si>
    <t>Depreciation-Expense Ratio</t>
  </si>
  <si>
    <t>Interest-Expense Ratio</t>
  </si>
  <si>
    <t>Net Farm Income Ratio</t>
  </si>
  <si>
    <t xml:space="preserve">Vulnerable   ----------------------------   Strong    </t>
  </si>
  <si>
    <t>Farm Finance Scorecard *</t>
  </si>
  <si>
    <t>Farm products personally consumed</t>
  </si>
  <si>
    <t xml:space="preserve">    Auto &amp; truck</t>
  </si>
  <si>
    <t>CALCULATIONS</t>
  </si>
  <si>
    <t>Current Ratio = total curent farm assets/total current farm liabilities</t>
  </si>
  <si>
    <t>Farm Debt-to-Equity Ratio = total farm liablities/farm net worth</t>
  </si>
  <si>
    <t>Working Capital = total current farm assets – total current farm liabilities</t>
  </si>
  <si>
    <t>Net Farm Income = gross cash farm income - total cash farm expense + inventory changes + depreciation &amp; other capital adjustments</t>
  </si>
  <si>
    <t>Rate of Return on Farm Assets = (net farm income + farm interest - family living withdrawls)/average farm assets</t>
  </si>
  <si>
    <t>Operating Profit Margin = (NFIFO + farm interest expense - family living withdrawls)/gross income</t>
  </si>
  <si>
    <t>Asset-Turnover Rate = gross farm income/average farm assets</t>
  </si>
  <si>
    <t>Operating-Expense Ratio = (total farm operating expense - farm interest)/gross farm income</t>
  </si>
  <si>
    <t>Interest-Expense Ratio = farm interest/gross farm income</t>
  </si>
  <si>
    <t>Net Farm Income Ratio = net farm income/gross farm income</t>
  </si>
  <si>
    <t>Farm Equity-to-Asset Ratio = (total farm assets - total farm liabilities)/total farm assets</t>
  </si>
  <si>
    <t>Farm Debt-to-Asset Ratio = total farm liabilities/total farm assets</t>
  </si>
  <si>
    <t xml:space="preserve">Farmer/Farm Name:  </t>
  </si>
  <si>
    <t xml:space="preserve">As of (date):  </t>
  </si>
  <si>
    <t>Directions for the Scorecard:</t>
  </si>
  <si>
    <t xml:space="preserve">(1) The scorecard will calculate all indicators and ratios if all four financial statements (including both balance sheets) have been completely filled out. The calculations used are based on available data in these spreadsheets. </t>
  </si>
  <si>
    <t>(2) If you have not completed either A) the Prior Year Balance Sheet, or B) Accrual adjustments and/or depreciation in the Income Statement, then the following ratios will not correctly calculate, as they either use an average from the two balance sheets or the NFIFO from the Income Statement:</t>
  </si>
  <si>
    <t xml:space="preserve">    </t>
  </si>
  <si>
    <t xml:space="preserve">    Rate of Return on Farm Assets (uses average farm assets)</t>
  </si>
  <si>
    <t xml:space="preserve">    Rate of Return on Farm Equity (uses average farm equity)</t>
  </si>
  <si>
    <t xml:space="preserve">    Operating Profit Margin (uses NFIFO)</t>
  </si>
  <si>
    <t xml:space="preserve">    Asset-Turnover Ratio (uses average farm assets)</t>
  </si>
  <si>
    <t>(3) The first column (base) is set to automatically input figures from the income statement. However, some line items are not found in the income statement and still need to be filled in; and if the cash flow projection is for months or quarters instead of years, you will need to delete this automatic information as it is  yearly data rather than monthly or quarterly.</t>
  </si>
  <si>
    <t>(4) You can edit the line items to suit the farm.</t>
  </si>
  <si>
    <t>(2) Ensure that columns are well labeled with dates and whether the cash flow is done in months, quarters or years. We encourage cash flow projections done on a monthly or quarterly basis.</t>
  </si>
  <si>
    <t>(3) Accrual adjustments will automatically be calculated based if the two balance sheets are completed. You can edit the line items to suit the farm, but remember to choose categories that will be useful for financial analysis and that will correspond to asset categories on the balance sheet.</t>
  </si>
  <si>
    <t>Depreciation-Expense Ratio = depreciation/gross farm income</t>
  </si>
  <si>
    <t>Rate of Return on Farm Equity = (net farm income + farm interest - family living withdrawls)/average farm net worth</t>
  </si>
  <si>
    <t xml:space="preserve">    Greenhouse supplies</t>
  </si>
  <si>
    <t xml:space="preserve">    Seeds &amp; plants purchased</t>
  </si>
  <si>
    <t>Bedding plants</t>
  </si>
  <si>
    <t>Vegetables</t>
  </si>
  <si>
    <t>Berries</t>
  </si>
  <si>
    <t>Livestock</t>
  </si>
  <si>
    <t>Eggs</t>
  </si>
  <si>
    <t>Meat products</t>
  </si>
  <si>
    <t xml:space="preserve">    Distribution - trucking, shipping, etc.</t>
  </si>
  <si>
    <t xml:space="preserve">    Labor hired/payroll</t>
  </si>
  <si>
    <t xml:space="preserve">    Professional services &amp; fees</t>
  </si>
  <si>
    <t xml:space="preserve">    Packaging and labels</t>
  </si>
  <si>
    <t xml:space="preserve">    Processing/butchering services</t>
  </si>
  <si>
    <t>Products sold: (list by product, or by market, eg. CSA, wholesale, etc)</t>
  </si>
  <si>
    <t>Maple syrup</t>
  </si>
  <si>
    <t xml:space="preserve">    Office</t>
  </si>
  <si>
    <t>CSA shares</t>
  </si>
  <si>
    <t>*Marketing supplies on hand</t>
  </si>
  <si>
    <t>*Marketing materials on hand now minus on hand 12 months ago</t>
  </si>
  <si>
    <t xml:space="preserve">* courtesy of UVM Extension </t>
  </si>
  <si>
    <t>(developed by K. Becker, D. Kauppila, G. Rogers, R. Parsons, D. Nordquist, and R. Craven;</t>
  </si>
  <si>
    <t>REVENUE ASSUMPTIONS (list):</t>
  </si>
  <si>
    <t>EXPENSE ASSUMPTIONS (list):</t>
  </si>
  <si>
    <t xml:space="preserve"> - Family Living and Income Taxes</t>
  </si>
  <si>
    <t>Term-Debt Coverage Ratio = (net farm operating income + scheduled interest on term debt + depreciation - family living withdrawls)/scheduled principal &amp; interest payments on term debt</t>
  </si>
  <si>
    <t>Capital-Replacement Margin = net farm operating income - family living withdrawls - scheduled principal payments on term debt</t>
  </si>
  <si>
    <t>Net Farm Income from Operations</t>
  </si>
  <si>
    <t>*Feed inventory (growing and stored)</t>
  </si>
  <si>
    <t>*Crop inventory (growing and stored)</t>
  </si>
  <si>
    <t>*Feed inventory now minus feed inventory 12 months ago</t>
  </si>
  <si>
    <t>*Crop inventory now minus crop inventory 12 months ago</t>
  </si>
  <si>
    <t>Other:</t>
  </si>
  <si>
    <t>adapted for use in the VT Farm Viability Enhancement Program)</t>
  </si>
  <si>
    <t xml:space="preserve">Farm cash/checking accounts </t>
  </si>
  <si>
    <t>Farm savings account</t>
  </si>
  <si>
    <t>For the period of (dates):</t>
  </si>
  <si>
    <t>Item</t>
  </si>
  <si>
    <t>Quantity</t>
  </si>
  <si>
    <t>Year Acquired</t>
  </si>
  <si>
    <t>Expected Life in Years</t>
  </si>
  <si>
    <t>Current Life span Remaining</t>
  </si>
  <si>
    <t>Previous Year Depreciation Value</t>
  </si>
  <si>
    <t>Current Year Depreciation Value</t>
  </si>
  <si>
    <t>Current Year Net Asset Value</t>
  </si>
  <si>
    <t>Current Assets (1 year)</t>
  </si>
  <si>
    <t>Crop Inventory (growing and stored)</t>
  </si>
  <si>
    <t>Feed Inventory (growing and stored)</t>
  </si>
  <si>
    <t>Total Feed Inventory</t>
  </si>
  <si>
    <t>Market Livestock (raised and purchased) inventory</t>
  </si>
  <si>
    <t>Total Market Livestock</t>
  </si>
  <si>
    <t>Prepaid Expenses</t>
  </si>
  <si>
    <t>Total Prepaid Expenses</t>
  </si>
  <si>
    <t>Intermediate Assets (1-10 Years)</t>
  </si>
  <si>
    <t>Raised Breeding Livestock</t>
  </si>
  <si>
    <t>Purchased Breeding Livestock</t>
  </si>
  <si>
    <t>Farm Machinery</t>
  </si>
  <si>
    <t>Total Farm Machinery</t>
  </si>
  <si>
    <t>Farm Equipment</t>
  </si>
  <si>
    <t>Total Farm Equipment</t>
  </si>
  <si>
    <t>Long Term Assets (+10 years)</t>
  </si>
  <si>
    <t>Farm Buildings &amp; Improvements</t>
  </si>
  <si>
    <t>Total Farm Buildings &amp; Improvements</t>
  </si>
  <si>
    <t>Expected Life in Years refers to how long you expect each asset to be of use on your farm.  Consider each asset and list in years how long you think it will be of value to your farm.</t>
  </si>
  <si>
    <t>Current Life Span Remaining is the amount of years of life each asset has left calculated from the total expected life span less the amount of years that have passed since it was put into service.  Current Life Span Remaining is useful because it signals when an asset should be removed from your asset list and replaced, or whether its existing useful life and fair market value should be re-evaluated, and the data updated with new projected lifespan and current fair market value.</t>
  </si>
  <si>
    <t>Annual Depreciation Value is the annual expense rate for useage of each asset.  To calculate annual depreciation, divide the assets fair market value when acquired by its expected life span in years.</t>
  </si>
  <si>
    <t xml:space="preserve">Net Asset Value is the current value of the asset based on the original fair market value less the annual useage expense accumulated to date.  This figure will be used for the balance sheet.  To calculate net asset value calulcate current remaining lifespan by annual depreciation value.  </t>
  </si>
  <si>
    <t>Annual Instructions:</t>
  </si>
  <si>
    <t>1. Update the Current Year</t>
  </si>
  <si>
    <t>All formula calculations for current year depreciation, net current year asset value, and lifespan remaining will recalculate based on this update</t>
  </si>
  <si>
    <t>2. Add any new assets to the list</t>
  </si>
  <si>
    <t>3. Review list and update any changes - assets that have been sold, or are no longer of use on the farm</t>
  </si>
  <si>
    <t xml:space="preserve">4. For any assets that have 0 life span years remaining reassess their current useful life left on the farm and add the additional years onto the original expected life span, reasses and update current fair market value for the asset. </t>
  </si>
  <si>
    <t>Total Crop Inventory</t>
  </si>
  <si>
    <t>Farm Supplies On Hand</t>
  </si>
  <si>
    <t>Total Farm Supplies On Hand</t>
  </si>
  <si>
    <t>Other Farm Products On Hand for Sale</t>
  </si>
  <si>
    <t>Total Other Farm Products On Hand for Sale</t>
  </si>
  <si>
    <t>Farm Products Stored for Personal Use</t>
  </si>
  <si>
    <t>Marketing Supplies On Hand</t>
  </si>
  <si>
    <t>Total Farm Products Stored for Personal Use</t>
  </si>
  <si>
    <t>Total Marketing Supplies On Hand</t>
  </si>
  <si>
    <t>Total Raised Breeding Livestock</t>
  </si>
  <si>
    <t>Total Purchased Breeding Livestock</t>
  </si>
  <si>
    <t>* courtesy of and developed by Rosalie Wilson</t>
  </si>
  <si>
    <r>
      <t xml:space="preserve">CURRENT YEAR </t>
    </r>
    <r>
      <rPr>
        <b/>
        <sz val="10"/>
        <rFont val="Arial"/>
        <family val="2"/>
      </rPr>
      <t>(for calculation of life span remaining)</t>
    </r>
  </si>
  <si>
    <t>Current Fair Market Value</t>
  </si>
  <si>
    <t>Purchase Price when acquired</t>
  </si>
  <si>
    <t>Other</t>
  </si>
  <si>
    <t>Total Other</t>
  </si>
  <si>
    <t>Fair Market Value: In order to determine the value of your assets, list all your assets and the year you acquired them.  Consider if you could sell them today, what would you be able to sell them for?  List this as your Fair Market Value.</t>
  </si>
  <si>
    <t>Purchase Price (when acquired): Depreciation should be based on the price you paid for item. List this separately from the fair market value.</t>
  </si>
  <si>
    <r>
      <t xml:space="preserve">Intermediate Liabilities </t>
    </r>
    <r>
      <rPr>
        <sz val="9"/>
        <rFont val="Arial"/>
        <family val="2"/>
      </rPr>
      <t>(portion due beyond 12 months)</t>
    </r>
  </si>
  <si>
    <r>
      <t xml:space="preserve">Long-term Liabilities </t>
    </r>
    <r>
      <rPr>
        <sz val="9"/>
        <rFont val="Arial"/>
        <family val="2"/>
      </rPr>
      <t>(portion due beyond 12 months)</t>
    </r>
  </si>
  <si>
    <t>Stocks &amp; bonds</t>
  </si>
  <si>
    <t>Credit card balance(s)</t>
  </si>
  <si>
    <t>Vehicles</t>
  </si>
  <si>
    <t>Loan principle balance</t>
  </si>
  <si>
    <t>Property</t>
  </si>
  <si>
    <t>Other nonfarm liabilities (describe)</t>
  </si>
  <si>
    <t>Other nonfarm assets (describe)</t>
  </si>
  <si>
    <t>Total Nonfarm Assets</t>
  </si>
  <si>
    <t>NET EARNINGS (to be reinvested or saved):</t>
  </si>
  <si>
    <t>NOTES</t>
  </si>
  <si>
    <t>Actuals</t>
  </si>
  <si>
    <t xml:space="preserve"> - Family Living Allocation</t>
  </si>
  <si>
    <t xml:space="preserve"> - Capital Expenditures</t>
  </si>
  <si>
    <t xml:space="preserve"> - Capital Reserve</t>
  </si>
  <si>
    <t>NET AFTER CAPITAL RESERVE ALLOCATION</t>
  </si>
  <si>
    <t xml:space="preserve">    Veterinary &amp; medicine expense</t>
  </si>
  <si>
    <t>(adapted for use in the VT Farm Viability Enhancement Program)</t>
  </si>
  <si>
    <t>LOAN DETAILS</t>
  </si>
  <si>
    <t>Creditor</t>
  </si>
  <si>
    <t>Interest Rate</t>
  </si>
  <si>
    <t>Montly Payment</t>
  </si>
  <si>
    <t xml:space="preserve"> - Loan Principal Payments</t>
  </si>
  <si>
    <t>BEGINNING INVENTORY ASSET LISTING (for Beginning Year Balance Sheet) *</t>
  </si>
  <si>
    <t>END INVENTORY ASSET LISTING (for End of the Year Balance Sheet) *</t>
  </si>
  <si>
    <t xml:space="preserve"> BALANCE SHEET</t>
  </si>
  <si>
    <t>Actual    (Non-Tax) Depreciation</t>
  </si>
  <si>
    <t>FAMILY LIVING BUDGET</t>
  </si>
  <si>
    <t>EXPENSES</t>
  </si>
  <si>
    <t>January</t>
  </si>
  <si>
    <t>February</t>
  </si>
  <si>
    <t>March</t>
  </si>
  <si>
    <t>April</t>
  </si>
  <si>
    <t>May</t>
  </si>
  <si>
    <t>June</t>
  </si>
  <si>
    <t>July</t>
  </si>
  <si>
    <t>August</t>
  </si>
  <si>
    <t>September</t>
  </si>
  <si>
    <t>October</t>
  </si>
  <si>
    <t>November</t>
  </si>
  <si>
    <t>December</t>
  </si>
  <si>
    <t>TOTAL</t>
  </si>
  <si>
    <t>Food</t>
  </si>
  <si>
    <t>Household Equipment &amp; Furnishings</t>
  </si>
  <si>
    <t>House Repairs</t>
  </si>
  <si>
    <t>Clothing</t>
  </si>
  <si>
    <t>Education &amp; Reading Materials</t>
  </si>
  <si>
    <t>Entertainment and Recreation</t>
  </si>
  <si>
    <t>Personal &amp; Recreational Vehicle Purchases</t>
  </si>
  <si>
    <t>Transportation &amp; Auto (non-farm)</t>
  </si>
  <si>
    <t>Gifts</t>
  </si>
  <si>
    <t>Charitable Contributions</t>
  </si>
  <si>
    <t>Life Insurance</t>
  </si>
  <si>
    <t>Medical and Disability Insurance</t>
  </si>
  <si>
    <t>Medical Care &amp; Drugs</t>
  </si>
  <si>
    <t>Rent (non-farm)</t>
  </si>
  <si>
    <t>Utilities (non-farm)</t>
  </si>
  <si>
    <t>Additions to Personal Investments</t>
  </si>
  <si>
    <t>Additions to Retirement Accounts</t>
  </si>
  <si>
    <t>GROSS FAMILY LIVING WITHDRAWLS:</t>
  </si>
  <si>
    <t>Total Nonfarm Liabilities</t>
  </si>
  <si>
    <t xml:space="preserve">NOTE: VALUE AND DEPRECIATION IN THIS FORM ARE NOT NECESSARILY THE SAME AS YOU WILL USE ON YOUR TAXES: THIS FORM IS FOR BUSINESS PLANNING AND PROFITIBILITY ANALYSIS PURPOSES </t>
  </si>
  <si>
    <t>NOTE: Current Year Depreciation Value may need to be manually adjusted if item was purchased during the current year, to reflect only the months it was owned.</t>
  </si>
  <si>
    <t>Purchased products for resale</t>
  </si>
  <si>
    <t xml:space="preserve">    Purchased products for resale</t>
  </si>
  <si>
    <t xml:space="preserve"> + Nonfarm Income</t>
  </si>
  <si>
    <t>Maturity Date</t>
  </si>
  <si>
    <t xml:space="preserve"> - Loan Payments (Principle &amp; Interest)</t>
  </si>
  <si>
    <t>** Capital sales should not include livestock sales in rows 13 &amp; 14.</t>
  </si>
  <si>
    <t xml:space="preserve">  + Capital Contributions (loan, grant, etc)</t>
  </si>
  <si>
    <t xml:space="preserve">  + Capital Sales** (equipment, livestock, etc)</t>
  </si>
  <si>
    <t>Farm Financials, Part 1 Albany</t>
  </si>
  <si>
    <t>Retail Maple</t>
  </si>
  <si>
    <t>Bulk Sales</t>
  </si>
  <si>
    <t xml:space="preserve">    Other: Fees and registrations</t>
  </si>
  <si>
    <t xml:space="preserve">    Other: Office Supplies</t>
  </si>
  <si>
    <t>Maple Syrup: (3 barrels x 550 lbs @ $2.20 per pound</t>
  </si>
  <si>
    <t>Tubing</t>
  </si>
  <si>
    <t>Hardware</t>
  </si>
  <si>
    <t>Propane</t>
  </si>
  <si>
    <t>1 gallon jugs, qt 25 : retail $55, discount 20% to $44</t>
  </si>
  <si>
    <t xml:space="preserve">Packaging </t>
  </si>
  <si>
    <t>Beef Steers  @ $ 1.20 per lb  liveweight</t>
  </si>
  <si>
    <t xml:space="preserve">Beef Cows, breeding </t>
  </si>
  <si>
    <t>Polaris Ranger</t>
  </si>
  <si>
    <t xml:space="preserve">Sugarhouse Equipment </t>
  </si>
  <si>
    <t xml:space="preserve">Taps, Tubing System (8,500 @ $12) </t>
  </si>
  <si>
    <t xml:space="preserve">Tanks, Releasers, Pumps </t>
  </si>
  <si>
    <t xml:space="preserve">Barrels </t>
  </si>
  <si>
    <t>Sugarhouse</t>
  </si>
  <si>
    <t>Road Project</t>
  </si>
  <si>
    <t xml:space="preserve">Farm Truck, 2004  Ford F 250 </t>
  </si>
  <si>
    <t xml:space="preserve">    Other: Phone and Internet</t>
  </si>
  <si>
    <t>Lender A: Polaris Credit</t>
  </si>
  <si>
    <t>Lender  B : House and Woods</t>
  </si>
  <si>
    <t xml:space="preserve">    Electric *</t>
  </si>
  <si>
    <t xml:space="preserve">    Evaporator Oil *</t>
  </si>
  <si>
    <t xml:space="preserve">Sugarwoods (150 acres) </t>
  </si>
  <si>
    <t>Jan 1 2016</t>
  </si>
  <si>
    <t xml:space="preserve">CASH FLOW STATEMENT </t>
  </si>
  <si>
    <t>Current portion not broken out as current liab.</t>
  </si>
  <si>
    <t>Polaris Credit</t>
  </si>
  <si>
    <t>The Bank</t>
  </si>
  <si>
    <t>Principal due within 12 mos. on intermediate*</t>
  </si>
  <si>
    <t>Principal due within 12 mos. on long-term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</si>
</sst>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quot;$&quot;#,##0"/>
    <numFmt numFmtId="166" formatCode="_(&quot;$&quot;* #,##0.0_);_(&quot;$&quot;* \(#,##0.0\);_(&quot;$&quot;* &quot;-&quot;??_);_(@_)"/>
    <numFmt numFmtId="167" formatCode="_(&quot;$&quot;* #,##0_);_(&quot;$&quot;* \(#,##0\);_(&quot;$&quot;* &quot;-&quot;??_);_(@_)"/>
    <numFmt numFmtId="168" formatCode="&quot;$&quot;#,##0;[Red]&quot;$&quot;#,##0"/>
    <numFmt numFmtId="169" formatCode="&quot;$&quot;#,##0.00"/>
    <numFmt numFmtId="170" formatCode="0.0"/>
    <numFmt numFmtId="171" formatCode="0.00000000"/>
    <numFmt numFmtId="172" formatCode="[$-409]dddd\,\ mmmm\ dd\,\ yyyy"/>
    <numFmt numFmtId="173" formatCode="[$-409]h:mm:ss\ AM/PM"/>
  </numFmts>
  <fonts count="49">
    <font>
      <sz val="10"/>
      <name val="Arial"/>
      <family val="0"/>
    </font>
    <font>
      <b/>
      <sz val="10"/>
      <name val="Arial"/>
      <family val="2"/>
    </font>
    <font>
      <sz val="9"/>
      <name val="Arial"/>
      <family val="2"/>
    </font>
    <font>
      <b/>
      <sz val="11"/>
      <name val="Arial"/>
      <family val="2"/>
    </font>
    <font>
      <b/>
      <sz val="12"/>
      <name val="Arial"/>
      <family val="2"/>
    </font>
    <font>
      <b/>
      <sz val="9"/>
      <name val="Arial"/>
      <family val="2"/>
    </font>
    <font>
      <u val="single"/>
      <sz val="10"/>
      <name val="Arial"/>
      <family val="2"/>
    </font>
    <font>
      <b/>
      <i/>
      <sz val="11"/>
      <name val="Arial"/>
      <family val="2"/>
    </font>
    <font>
      <b/>
      <sz val="10"/>
      <name val="Arial MT"/>
      <family val="0"/>
    </font>
    <font>
      <sz val="12"/>
      <name val="Arial"/>
      <family val="2"/>
    </font>
    <font>
      <sz val="10"/>
      <name val="Arial MT"/>
      <family val="0"/>
    </font>
    <font>
      <sz val="11"/>
      <name val="Arial"/>
      <family val="2"/>
    </font>
    <font>
      <b/>
      <sz val="14"/>
      <name val="Arial"/>
      <family val="2"/>
    </font>
    <font>
      <sz val="14"/>
      <name val="Arial"/>
      <family val="2"/>
    </font>
    <font>
      <b/>
      <sz val="14"/>
      <name val="Arial 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style="medium"/>
      <bottom style="thin"/>
    </border>
    <border>
      <left style="thin"/>
      <right style="medium"/>
      <top style="thin"/>
      <bottom style="medium"/>
    </border>
    <border>
      <left style="thin"/>
      <right style="medium"/>
      <top style="medium"/>
      <bottom style="medium"/>
    </border>
    <border>
      <left style="thin"/>
      <right>
        <color indexed="63"/>
      </right>
      <top>
        <color indexed="63"/>
      </top>
      <bottom>
        <color indexed="63"/>
      </bottom>
    </border>
    <border>
      <left style="thin"/>
      <right style="thin"/>
      <top>
        <color indexed="63"/>
      </top>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thin"/>
      <right style="thin"/>
      <top style="thin"/>
      <bottom style="double"/>
    </border>
    <border>
      <left style="thin"/>
      <right style="medium"/>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2">
    <xf numFmtId="0" fontId="0" fillId="0" borderId="0" xfId="0" applyAlignment="1">
      <alignment/>
    </xf>
    <xf numFmtId="0" fontId="0" fillId="0" borderId="0" xfId="0" applyAlignment="1">
      <alignment wrapText="1"/>
    </xf>
    <xf numFmtId="0" fontId="3"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2" fillId="0" borderId="0" xfId="0"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Alignment="1">
      <alignment horizontal="center" wrapText="1"/>
    </xf>
    <xf numFmtId="0" fontId="0" fillId="4" borderId="0" xfId="0" applyFill="1" applyAlignment="1">
      <alignment/>
    </xf>
    <xf numFmtId="0" fontId="3" fillId="4" borderId="0" xfId="0" applyFont="1" applyFill="1" applyBorder="1" applyAlignment="1">
      <alignment horizontal="left" wrapText="1"/>
    </xf>
    <xf numFmtId="0" fontId="0" fillId="4" borderId="10" xfId="0" applyFill="1" applyBorder="1" applyAlignment="1">
      <alignment/>
    </xf>
    <xf numFmtId="0" fontId="1" fillId="4" borderId="10" xfId="0" applyFont="1" applyFill="1" applyBorder="1" applyAlignment="1">
      <alignment horizontal="center" vertical="center" wrapText="1"/>
    </xf>
    <xf numFmtId="0" fontId="0" fillId="4" borderId="0" xfId="0" applyFill="1" applyBorder="1" applyAlignment="1">
      <alignment horizontal="left" vertical="top"/>
    </xf>
    <xf numFmtId="0" fontId="1" fillId="4" borderId="10" xfId="0" applyFont="1" applyFill="1" applyBorder="1" applyAlignment="1">
      <alignment/>
    </xf>
    <xf numFmtId="0" fontId="1" fillId="4" borderId="10" xfId="0" applyFont="1" applyFill="1" applyBorder="1" applyAlignment="1">
      <alignment horizontal="left" vertical="center"/>
    </xf>
    <xf numFmtId="0" fontId="1" fillId="4" borderId="11" xfId="0" applyFont="1" applyFill="1" applyBorder="1" applyAlignment="1">
      <alignment horizontal="left" vertical="center"/>
    </xf>
    <xf numFmtId="167" fontId="2" fillId="4" borderId="0" xfId="44" applyNumberFormat="1" applyFont="1" applyFill="1" applyAlignment="1">
      <alignment horizontal="right"/>
    </xf>
    <xf numFmtId="167" fontId="2" fillId="4" borderId="10" xfId="44" applyNumberFormat="1" applyFont="1" applyFill="1" applyBorder="1" applyAlignment="1">
      <alignment horizontal="left" vertical="top"/>
    </xf>
    <xf numFmtId="167" fontId="2" fillId="4" borderId="10" xfId="44" applyNumberFormat="1" applyFont="1" applyFill="1" applyBorder="1" applyAlignment="1">
      <alignment horizontal="right" vertical="top"/>
    </xf>
    <xf numFmtId="0" fontId="5" fillId="4" borderId="10" xfId="0" applyFont="1" applyFill="1" applyBorder="1" applyAlignment="1">
      <alignment horizontal="left" vertical="top"/>
    </xf>
    <xf numFmtId="0" fontId="2" fillId="4" borderId="0" xfId="0" applyFont="1" applyFill="1" applyAlignment="1">
      <alignment/>
    </xf>
    <xf numFmtId="0" fontId="2" fillId="4" borderId="10" xfId="0" applyFont="1" applyFill="1" applyBorder="1" applyAlignment="1">
      <alignment horizontal="left" vertical="top"/>
    </xf>
    <xf numFmtId="0" fontId="1" fillId="4" borderId="0" xfId="0" applyFont="1" applyFill="1" applyAlignment="1">
      <alignment/>
    </xf>
    <xf numFmtId="0" fontId="1" fillId="4" borderId="10" xfId="0" applyFont="1" applyFill="1" applyBorder="1" applyAlignment="1">
      <alignment horizontal="left"/>
    </xf>
    <xf numFmtId="167" fontId="1" fillId="4" borderId="10" xfId="44" applyNumberFormat="1" applyFont="1" applyFill="1" applyBorder="1" applyAlignment="1">
      <alignment horizontal="right"/>
    </xf>
    <xf numFmtId="0" fontId="2" fillId="4" borderId="10" xfId="0" applyFont="1" applyFill="1" applyBorder="1" applyAlignment="1">
      <alignment horizontal="center"/>
    </xf>
    <xf numFmtId="167" fontId="0" fillId="4" borderId="10" xfId="44" applyNumberFormat="1" applyFont="1" applyFill="1" applyBorder="1" applyAlignment="1">
      <alignment horizontal="center"/>
    </xf>
    <xf numFmtId="167" fontId="2" fillId="4" borderId="10" xfId="44" applyNumberFormat="1" applyFont="1" applyFill="1" applyBorder="1" applyAlignment="1">
      <alignment horizontal="right"/>
    </xf>
    <xf numFmtId="0" fontId="5" fillId="4" borderId="0" xfId="0" applyFont="1" applyFill="1" applyAlignment="1">
      <alignment/>
    </xf>
    <xf numFmtId="0" fontId="0" fillId="4" borderId="0" xfId="0" applyFont="1" applyFill="1" applyAlignment="1">
      <alignment/>
    </xf>
    <xf numFmtId="0" fontId="5" fillId="4" borderId="10" xfId="0" applyFont="1" applyFill="1" applyBorder="1" applyAlignment="1">
      <alignment horizontal="left"/>
    </xf>
    <xf numFmtId="167" fontId="2" fillId="4" borderId="10" xfId="44" applyNumberFormat="1" applyFont="1" applyFill="1" applyBorder="1" applyAlignment="1">
      <alignment horizontal="center"/>
    </xf>
    <xf numFmtId="167" fontId="0" fillId="4" borderId="10" xfId="44" applyNumberFormat="1" applyFont="1" applyFill="1" applyBorder="1" applyAlignment="1">
      <alignment horizontal="center"/>
    </xf>
    <xf numFmtId="0" fontId="1" fillId="4" borderId="0" xfId="0" applyFont="1" applyFill="1" applyAlignment="1">
      <alignment horizontal="left" wrapText="1"/>
    </xf>
    <xf numFmtId="0" fontId="1" fillId="4" borderId="12" xfId="0" applyFont="1" applyFill="1" applyBorder="1" applyAlignment="1">
      <alignment horizontal="left"/>
    </xf>
    <xf numFmtId="167" fontId="0" fillId="4" borderId="12" xfId="44" applyNumberFormat="1" applyFont="1" applyFill="1" applyBorder="1" applyAlignment="1">
      <alignment horizontal="center"/>
    </xf>
    <xf numFmtId="0" fontId="1" fillId="4" borderId="10" xfId="0" applyFont="1" applyFill="1" applyBorder="1" applyAlignment="1">
      <alignment horizontal="left" wrapText="1"/>
    </xf>
    <xf numFmtId="167" fontId="2" fillId="32" borderId="10" xfId="44" applyNumberFormat="1" applyFont="1" applyFill="1" applyBorder="1" applyAlignment="1">
      <alignment horizontal="right" vertical="top"/>
    </xf>
    <xf numFmtId="167" fontId="2" fillId="32" borderId="10" xfId="44" applyNumberFormat="1" applyFont="1" applyFill="1" applyBorder="1" applyAlignment="1">
      <alignment horizontal="right"/>
    </xf>
    <xf numFmtId="167" fontId="0" fillId="32" borderId="10" xfId="44" applyNumberFormat="1" applyFont="1" applyFill="1" applyBorder="1" applyAlignment="1">
      <alignment horizontal="center"/>
    </xf>
    <xf numFmtId="167" fontId="1" fillId="33" borderId="10" xfId="44" applyNumberFormat="1" applyFont="1" applyFill="1" applyBorder="1" applyAlignment="1">
      <alignment horizontal="center"/>
    </xf>
    <xf numFmtId="167" fontId="5" fillId="33" borderId="10" xfId="44" applyNumberFormat="1" applyFont="1" applyFill="1" applyBorder="1" applyAlignment="1">
      <alignment horizontal="center"/>
    </xf>
    <xf numFmtId="167" fontId="1" fillId="33" borderId="10" xfId="44" applyNumberFormat="1" applyFont="1" applyFill="1" applyBorder="1" applyAlignment="1">
      <alignment horizontal="right"/>
    </xf>
    <xf numFmtId="0" fontId="3" fillId="4" borderId="0" xfId="0" applyFont="1" applyFill="1" applyBorder="1" applyAlignment="1">
      <alignment horizontal="center" vertical="center"/>
    </xf>
    <xf numFmtId="0" fontId="4" fillId="4" borderId="0" xfId="0" applyFont="1" applyFill="1" applyAlignment="1">
      <alignment horizontal="center"/>
    </xf>
    <xf numFmtId="0" fontId="0" fillId="4" borderId="0" xfId="0" applyFill="1" applyAlignment="1">
      <alignment horizontal="center"/>
    </xf>
    <xf numFmtId="0" fontId="0" fillId="4" borderId="0" xfId="0" applyFont="1" applyFill="1" applyBorder="1" applyAlignment="1">
      <alignment horizontal="center"/>
    </xf>
    <xf numFmtId="0" fontId="0" fillId="4" borderId="0" xfId="0" applyFill="1" applyBorder="1" applyAlignment="1">
      <alignment horizontal="center"/>
    </xf>
    <xf numFmtId="0" fontId="0" fillId="4" borderId="0" xfId="0" applyFill="1" applyAlignment="1">
      <alignment/>
    </xf>
    <xf numFmtId="0" fontId="0" fillId="4" borderId="13" xfId="0" applyFill="1" applyBorder="1" applyAlignment="1">
      <alignment/>
    </xf>
    <xf numFmtId="0" fontId="0" fillId="4" borderId="0" xfId="0" applyFill="1" applyBorder="1" applyAlignment="1">
      <alignment/>
    </xf>
    <xf numFmtId="0" fontId="0" fillId="4" borderId="14" xfId="0" applyFill="1" applyBorder="1" applyAlignment="1">
      <alignment/>
    </xf>
    <xf numFmtId="170" fontId="0" fillId="4" borderId="0" xfId="0" applyNumberFormat="1" applyFill="1" applyAlignment="1">
      <alignment/>
    </xf>
    <xf numFmtId="170" fontId="0" fillId="4" borderId="10" xfId="0" applyNumberFormat="1" applyFill="1" applyBorder="1" applyAlignment="1">
      <alignment/>
    </xf>
    <xf numFmtId="167" fontId="0" fillId="4" borderId="0" xfId="44" applyNumberFormat="1" applyFont="1" applyFill="1" applyAlignment="1">
      <alignment/>
    </xf>
    <xf numFmtId="167" fontId="0" fillId="4" borderId="13" xfId="44" applyNumberFormat="1" applyFont="1" applyFill="1" applyBorder="1" applyAlignment="1">
      <alignment/>
    </xf>
    <xf numFmtId="167" fontId="0" fillId="4" borderId="0" xfId="44" applyNumberFormat="1" applyFont="1" applyFill="1" applyBorder="1" applyAlignment="1">
      <alignment/>
    </xf>
    <xf numFmtId="167" fontId="0" fillId="4" borderId="14" xfId="44" applyNumberFormat="1" applyFont="1" applyFill="1" applyBorder="1" applyAlignment="1">
      <alignment/>
    </xf>
    <xf numFmtId="8" fontId="0" fillId="4" borderId="0" xfId="0" applyNumberFormat="1" applyFill="1" applyAlignment="1">
      <alignment/>
    </xf>
    <xf numFmtId="9" fontId="0" fillId="4" borderId="10" xfId="0" applyNumberFormat="1" applyFill="1" applyBorder="1" applyAlignment="1">
      <alignment/>
    </xf>
    <xf numFmtId="9" fontId="0" fillId="4" borderId="0" xfId="0" applyNumberFormat="1" applyFill="1" applyAlignment="1">
      <alignment/>
    </xf>
    <xf numFmtId="2" fontId="0" fillId="4" borderId="0" xfId="0" applyNumberFormat="1" applyFill="1" applyAlignment="1">
      <alignment/>
    </xf>
    <xf numFmtId="9" fontId="0" fillId="4" borderId="15" xfId="0" applyNumberFormat="1" applyFill="1" applyBorder="1" applyAlignment="1">
      <alignment/>
    </xf>
    <xf numFmtId="170" fontId="0" fillId="33" borderId="10" xfId="0" applyNumberFormat="1" applyFill="1" applyBorder="1" applyAlignment="1">
      <alignment/>
    </xf>
    <xf numFmtId="167" fontId="0" fillId="33" borderId="10" xfId="44" applyNumberFormat="1" applyFont="1" applyFill="1" applyBorder="1" applyAlignment="1">
      <alignment/>
    </xf>
    <xf numFmtId="9" fontId="0" fillId="33" borderId="10" xfId="0" applyNumberFormat="1" applyFill="1" applyBorder="1" applyAlignment="1">
      <alignment/>
    </xf>
    <xf numFmtId="9" fontId="0" fillId="33" borderId="10" xfId="60" applyFont="1" applyFill="1" applyBorder="1" applyAlignment="1">
      <alignment/>
    </xf>
    <xf numFmtId="9" fontId="0" fillId="34" borderId="16" xfId="0" applyNumberFormat="1" applyFill="1" applyBorder="1" applyAlignment="1">
      <alignment/>
    </xf>
    <xf numFmtId="9" fontId="0" fillId="34" borderId="17" xfId="0" applyNumberFormat="1" applyFill="1" applyBorder="1" applyAlignment="1">
      <alignment/>
    </xf>
    <xf numFmtId="170" fontId="0" fillId="34" borderId="16" xfId="0" applyNumberFormat="1" applyFill="1" applyBorder="1" applyAlignment="1">
      <alignment/>
    </xf>
    <xf numFmtId="170" fontId="0" fillId="35" borderId="10" xfId="0" applyNumberFormat="1" applyFill="1" applyBorder="1" applyAlignment="1">
      <alignment/>
    </xf>
    <xf numFmtId="9" fontId="0" fillId="35" borderId="10" xfId="0" applyNumberFormat="1" applyFill="1" applyBorder="1" applyAlignment="1">
      <alignment/>
    </xf>
    <xf numFmtId="9" fontId="0" fillId="35" borderId="15" xfId="0" applyNumberFormat="1" applyFill="1" applyBorder="1" applyAlignment="1">
      <alignment/>
    </xf>
    <xf numFmtId="0" fontId="2" fillId="4" borderId="0" xfId="0" applyFont="1" applyFill="1" applyBorder="1" applyAlignment="1">
      <alignment horizontal="left" vertical="center" wrapText="1"/>
    </xf>
    <xf numFmtId="0" fontId="0" fillId="4" borderId="0" xfId="0" applyFill="1" applyBorder="1" applyAlignment="1">
      <alignment horizontal="left"/>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1" fillId="4" borderId="0" xfId="0" applyFont="1" applyFill="1" applyBorder="1" applyAlignment="1">
      <alignment horizontal="left" wrapText="1"/>
    </xf>
    <xf numFmtId="167" fontId="1" fillId="4" borderId="0" xfId="44" applyNumberFormat="1" applyFont="1" applyFill="1" applyBorder="1" applyAlignment="1">
      <alignment horizontal="right" wrapText="1"/>
    </xf>
    <xf numFmtId="0" fontId="1" fillId="4" borderId="10" xfId="0" applyFont="1" applyFill="1" applyBorder="1" applyAlignment="1">
      <alignment horizontal="left" vertical="top"/>
    </xf>
    <xf numFmtId="167" fontId="1" fillId="4" borderId="10" xfId="44" applyNumberFormat="1" applyFont="1" applyFill="1" applyBorder="1" applyAlignment="1">
      <alignment horizontal="right" vertical="top"/>
    </xf>
    <xf numFmtId="0" fontId="2" fillId="4" borderId="10" xfId="0" applyFont="1" applyFill="1" applyBorder="1" applyAlignment="1">
      <alignment horizontal="left"/>
    </xf>
    <xf numFmtId="167" fontId="0" fillId="4" borderId="10" xfId="44" applyNumberFormat="1" applyFont="1" applyFill="1" applyBorder="1" applyAlignment="1">
      <alignment horizontal="right"/>
    </xf>
    <xf numFmtId="0" fontId="1" fillId="4" borderId="0" xfId="0" applyFont="1" applyFill="1" applyBorder="1" applyAlignment="1">
      <alignment horizontal="left"/>
    </xf>
    <xf numFmtId="167" fontId="5" fillId="4" borderId="10" xfId="44" applyNumberFormat="1" applyFont="1" applyFill="1" applyBorder="1" applyAlignment="1">
      <alignment horizontal="right" vertical="top"/>
    </xf>
    <xf numFmtId="0" fontId="4" fillId="4" borderId="10" xfId="0" applyFont="1" applyFill="1" applyBorder="1" applyAlignment="1">
      <alignment horizontal="left"/>
    </xf>
    <xf numFmtId="0" fontId="1" fillId="4" borderId="0" xfId="0" applyFont="1" applyFill="1" applyBorder="1" applyAlignment="1">
      <alignment horizontal="left" vertical="top"/>
    </xf>
    <xf numFmtId="0" fontId="2" fillId="4" borderId="10" xfId="0" applyFont="1" applyFill="1" applyBorder="1" applyAlignment="1">
      <alignment vertical="top" wrapText="1"/>
    </xf>
    <xf numFmtId="0" fontId="2" fillId="4" borderId="10" xfId="0" applyFont="1" applyFill="1" applyBorder="1" applyAlignment="1">
      <alignment horizontal="left" vertical="top" wrapText="1"/>
    </xf>
    <xf numFmtId="0" fontId="2" fillId="4" borderId="10" xfId="0" applyFont="1" applyFill="1" applyBorder="1" applyAlignment="1">
      <alignment vertical="center" wrapText="1"/>
    </xf>
    <xf numFmtId="0" fontId="1" fillId="4" borderId="10" xfId="0" applyFont="1" applyFill="1" applyBorder="1" applyAlignment="1">
      <alignment/>
    </xf>
    <xf numFmtId="0" fontId="0" fillId="4" borderId="10" xfId="0" applyFill="1" applyBorder="1" applyAlignment="1">
      <alignment horizontal="left"/>
    </xf>
    <xf numFmtId="167" fontId="2" fillId="4" borderId="0" xfId="44" applyNumberFormat="1" applyFont="1" applyFill="1" applyBorder="1" applyAlignment="1">
      <alignment horizontal="right"/>
    </xf>
    <xf numFmtId="0" fontId="3" fillId="4" borderId="18" xfId="0" applyFont="1" applyFill="1" applyBorder="1" applyAlignment="1">
      <alignment horizontal="left" vertical="top" wrapText="1"/>
    </xf>
    <xf numFmtId="167" fontId="0" fillId="4" borderId="0" xfId="44" applyNumberFormat="1" applyFont="1" applyFill="1" applyBorder="1" applyAlignment="1">
      <alignment horizontal="right"/>
    </xf>
    <xf numFmtId="0" fontId="1" fillId="4" borderId="19" xfId="0" applyFont="1" applyFill="1" applyBorder="1" applyAlignment="1">
      <alignment horizontal="left"/>
    </xf>
    <xf numFmtId="0" fontId="1" fillId="4" borderId="17" xfId="0" applyFont="1" applyFill="1" applyBorder="1" applyAlignment="1">
      <alignment horizontal="left"/>
    </xf>
    <xf numFmtId="0" fontId="2" fillId="32" borderId="10" xfId="0" applyFont="1" applyFill="1" applyBorder="1" applyAlignment="1">
      <alignment horizontal="left" vertical="top"/>
    </xf>
    <xf numFmtId="0" fontId="2" fillId="32" borderId="10" xfId="0" applyFont="1" applyFill="1" applyBorder="1" applyAlignment="1">
      <alignment horizontal="left"/>
    </xf>
    <xf numFmtId="167" fontId="1" fillId="33" borderId="20" xfId="44" applyNumberFormat="1" applyFont="1" applyFill="1" applyBorder="1" applyAlignment="1">
      <alignment horizontal="right"/>
    </xf>
    <xf numFmtId="167" fontId="1" fillId="33" borderId="21" xfId="44" applyNumberFormat="1" applyFont="1" applyFill="1" applyBorder="1" applyAlignment="1">
      <alignment horizontal="right"/>
    </xf>
    <xf numFmtId="167" fontId="5" fillId="33" borderId="10" xfId="44" applyNumberFormat="1" applyFont="1" applyFill="1" applyBorder="1" applyAlignment="1">
      <alignment horizontal="right"/>
    </xf>
    <xf numFmtId="167" fontId="2" fillId="33" borderId="10" xfId="44" applyNumberFormat="1" applyFont="1" applyFill="1" applyBorder="1" applyAlignment="1">
      <alignment horizontal="right"/>
    </xf>
    <xf numFmtId="167" fontId="5" fillId="33" borderId="10" xfId="44" applyNumberFormat="1" applyFont="1" applyFill="1" applyBorder="1" applyAlignment="1">
      <alignment horizontal="right" vertical="top"/>
    </xf>
    <xf numFmtId="0" fontId="2" fillId="4" borderId="10" xfId="0" applyFont="1" applyFill="1" applyBorder="1" applyAlignment="1">
      <alignment/>
    </xf>
    <xf numFmtId="0" fontId="3" fillId="4" borderId="22" xfId="0" applyFont="1" applyFill="1" applyBorder="1" applyAlignment="1">
      <alignment wrapText="1"/>
    </xf>
    <xf numFmtId="170" fontId="0" fillId="4" borderId="0" xfId="0" applyNumberFormat="1" applyFill="1" applyBorder="1" applyAlignment="1">
      <alignment/>
    </xf>
    <xf numFmtId="9" fontId="0" fillId="4" borderId="0" xfId="0" applyNumberFormat="1" applyFill="1" applyBorder="1" applyAlignment="1">
      <alignment/>
    </xf>
    <xf numFmtId="0" fontId="0" fillId="4" borderId="0" xfId="57" applyFill="1" applyAlignment="1">
      <alignment horizontal="left" vertical="top"/>
      <protection/>
    </xf>
    <xf numFmtId="0" fontId="0" fillId="4" borderId="0" xfId="57" applyFill="1">
      <alignment/>
      <protection/>
    </xf>
    <xf numFmtId="0" fontId="12" fillId="4" borderId="10" xfId="57" applyFont="1" applyFill="1" applyBorder="1">
      <alignment/>
      <protection/>
    </xf>
    <xf numFmtId="165" fontId="13" fillId="4" borderId="0" xfId="57" applyNumberFormat="1" applyFont="1" applyFill="1" applyBorder="1">
      <alignment/>
      <protection/>
    </xf>
    <xf numFmtId="0" fontId="13" fillId="4" borderId="0" xfId="57" applyFont="1" applyFill="1" applyBorder="1">
      <alignment/>
      <protection/>
    </xf>
    <xf numFmtId="0" fontId="13" fillId="4" borderId="0" xfId="57" applyFont="1" applyFill="1">
      <alignment/>
      <protection/>
    </xf>
    <xf numFmtId="0" fontId="1" fillId="4" borderId="10" xfId="57" applyFont="1" applyFill="1" applyBorder="1" applyAlignment="1">
      <alignment vertical="center" wrapText="1"/>
      <protection/>
    </xf>
    <xf numFmtId="0" fontId="1" fillId="4" borderId="10" xfId="57" applyFont="1" applyFill="1" applyBorder="1" applyAlignment="1">
      <alignment horizontal="center" vertical="center" wrapText="1"/>
      <protection/>
    </xf>
    <xf numFmtId="165" fontId="1" fillId="4" borderId="10" xfId="57" applyNumberFormat="1" applyFont="1" applyFill="1" applyBorder="1" applyAlignment="1">
      <alignment horizontal="center" vertical="center" wrapText="1"/>
      <protection/>
    </xf>
    <xf numFmtId="165" fontId="1" fillId="4" borderId="0" xfId="57" applyNumberFormat="1" applyFont="1" applyFill="1" applyBorder="1" applyAlignment="1">
      <alignment vertical="center"/>
      <protection/>
    </xf>
    <xf numFmtId="165" fontId="0" fillId="4" borderId="0" xfId="57" applyNumberFormat="1" applyFill="1" applyBorder="1" applyAlignment="1">
      <alignment vertical="center"/>
      <protection/>
    </xf>
    <xf numFmtId="0" fontId="0" fillId="4" borderId="0" xfId="57" applyFill="1" applyBorder="1" applyAlignment="1">
      <alignment vertical="center"/>
      <protection/>
    </xf>
    <xf numFmtId="0" fontId="0" fillId="4" borderId="0" xfId="57" applyFill="1" applyAlignment="1">
      <alignment vertical="center"/>
      <protection/>
    </xf>
    <xf numFmtId="0" fontId="0" fillId="4" borderId="10" xfId="57" applyFill="1" applyBorder="1" applyAlignment="1">
      <alignment horizontal="right" vertical="center"/>
      <protection/>
    </xf>
    <xf numFmtId="165" fontId="0" fillId="4" borderId="10" xfId="57" applyNumberFormat="1" applyFill="1" applyBorder="1" applyAlignment="1">
      <alignment horizontal="right" vertical="center"/>
      <protection/>
    </xf>
    <xf numFmtId="0" fontId="0" fillId="4" borderId="10" xfId="57" applyNumberFormat="1" applyFill="1" applyBorder="1" applyAlignment="1">
      <alignment horizontal="right" vertical="center"/>
      <protection/>
    </xf>
    <xf numFmtId="0" fontId="8" fillId="4" borderId="23" xfId="57" applyNumberFormat="1" applyFont="1" applyFill="1" applyBorder="1" applyAlignment="1">
      <alignment horizontal="right" vertical="center" wrapText="1"/>
      <protection/>
    </xf>
    <xf numFmtId="165" fontId="0" fillId="4" borderId="0" xfId="57" applyNumberFormat="1" applyFill="1" applyBorder="1" applyAlignment="1">
      <alignment/>
      <protection/>
    </xf>
    <xf numFmtId="165" fontId="0" fillId="4" borderId="0" xfId="57" applyNumberFormat="1" applyFill="1" applyBorder="1">
      <alignment/>
      <protection/>
    </xf>
    <xf numFmtId="0" fontId="0" fillId="4" borderId="0" xfId="57" applyFill="1" applyBorder="1">
      <alignment/>
      <protection/>
    </xf>
    <xf numFmtId="0" fontId="1" fillId="4" borderId="10" xfId="57" applyFont="1" applyFill="1" applyBorder="1" applyAlignment="1">
      <alignment horizontal="left" indent="1"/>
      <protection/>
    </xf>
    <xf numFmtId="0" fontId="8" fillId="4" borderId="10" xfId="57" applyNumberFormat="1" applyFont="1" applyFill="1" applyBorder="1" applyAlignment="1">
      <alignment horizontal="right" vertical="center" wrapText="1"/>
      <protection/>
    </xf>
    <xf numFmtId="0" fontId="0" fillId="4" borderId="22" xfId="57" applyFill="1" applyBorder="1" applyAlignment="1">
      <alignment vertical="top" wrapText="1"/>
      <protection/>
    </xf>
    <xf numFmtId="0" fontId="0" fillId="32" borderId="10" xfId="57" applyFont="1" applyFill="1" applyBorder="1" applyAlignment="1">
      <alignment horizontal="left" vertical="top" wrapText="1" indent="1"/>
      <protection/>
    </xf>
    <xf numFmtId="0" fontId="0" fillId="32" borderId="10" xfId="57" applyFill="1" applyBorder="1" applyAlignment="1">
      <alignment horizontal="right" vertical="center" wrapText="1"/>
      <protection/>
    </xf>
    <xf numFmtId="165" fontId="0" fillId="32" borderId="10" xfId="57" applyNumberFormat="1" applyFill="1" applyBorder="1" applyAlignment="1">
      <alignment horizontal="right" vertical="center" wrapText="1"/>
      <protection/>
    </xf>
    <xf numFmtId="165" fontId="0" fillId="4" borderId="10" xfId="57" applyNumberFormat="1" applyFill="1" applyBorder="1" applyAlignment="1">
      <alignment horizontal="right" vertical="center" wrapText="1"/>
      <protection/>
    </xf>
    <xf numFmtId="0" fontId="0" fillId="4" borderId="10" xfId="57" applyNumberFormat="1" applyFill="1" applyBorder="1" applyAlignment="1">
      <alignment horizontal="right" vertical="center" wrapText="1"/>
      <protection/>
    </xf>
    <xf numFmtId="0" fontId="0" fillId="4" borderId="0" xfId="57" applyFill="1" applyBorder="1" applyAlignment="1">
      <alignment vertical="top"/>
      <protection/>
    </xf>
    <xf numFmtId="0" fontId="0" fillId="32" borderId="10" xfId="57" applyFont="1" applyFill="1" applyBorder="1" applyAlignment="1">
      <alignment horizontal="left" indent="1"/>
      <protection/>
    </xf>
    <xf numFmtId="0" fontId="1" fillId="4" borderId="10" xfId="57" applyFont="1" applyFill="1" applyBorder="1" applyAlignment="1">
      <alignment horizontal="right"/>
      <protection/>
    </xf>
    <xf numFmtId="0" fontId="1" fillId="4" borderId="10" xfId="57" applyFont="1" applyFill="1" applyBorder="1" applyAlignment="1">
      <alignment horizontal="right" vertical="center"/>
      <protection/>
    </xf>
    <xf numFmtId="165" fontId="1" fillId="33" borderId="10" xfId="57" applyNumberFormat="1" applyFont="1" applyFill="1" applyBorder="1" applyAlignment="1">
      <alignment horizontal="right" vertical="center"/>
      <protection/>
    </xf>
    <xf numFmtId="0" fontId="1" fillId="4" borderId="10" xfId="57" applyNumberFormat="1" applyFont="1" applyFill="1" applyBorder="1" applyAlignment="1">
      <alignment horizontal="right" vertical="center"/>
      <protection/>
    </xf>
    <xf numFmtId="0" fontId="1" fillId="4" borderId="22" xfId="57" applyFont="1" applyFill="1" applyBorder="1" applyAlignment="1">
      <alignment vertical="top" wrapText="1"/>
      <protection/>
    </xf>
    <xf numFmtId="165" fontId="1" fillId="4" borderId="0" xfId="57" applyNumberFormat="1" applyFont="1" applyFill="1" applyBorder="1">
      <alignment/>
      <protection/>
    </xf>
    <xf numFmtId="0" fontId="1" fillId="4" borderId="0" xfId="57" applyFont="1" applyFill="1" applyBorder="1">
      <alignment/>
      <protection/>
    </xf>
    <xf numFmtId="0" fontId="1" fillId="4" borderId="0" xfId="57" applyFont="1" applyFill="1">
      <alignment/>
      <protection/>
    </xf>
    <xf numFmtId="0" fontId="0" fillId="4" borderId="10" xfId="57" applyFont="1" applyFill="1" applyBorder="1" applyAlignment="1">
      <alignment horizontal="left" indent="1"/>
      <protection/>
    </xf>
    <xf numFmtId="0" fontId="0" fillId="4" borderId="0" xfId="57" applyFill="1" applyBorder="1" applyAlignment="1">
      <alignment vertical="top" wrapText="1"/>
      <protection/>
    </xf>
    <xf numFmtId="165" fontId="1" fillId="4" borderId="0" xfId="57" applyNumberFormat="1" applyFont="1" applyFill="1" applyBorder="1" applyAlignment="1">
      <alignment vertical="top" wrapText="1"/>
      <protection/>
    </xf>
    <xf numFmtId="0" fontId="0" fillId="4" borderId="10" xfId="57" applyFill="1" applyBorder="1" applyAlignment="1">
      <alignment horizontal="left" vertical="top" wrapText="1" indent="1"/>
      <protection/>
    </xf>
    <xf numFmtId="0" fontId="0" fillId="4" borderId="10" xfId="57" applyFill="1" applyBorder="1" applyAlignment="1">
      <alignment horizontal="right" vertical="center" wrapText="1"/>
      <protection/>
    </xf>
    <xf numFmtId="0" fontId="0" fillId="4" borderId="0" xfId="57" applyFill="1" applyAlignment="1">
      <alignment vertical="top"/>
      <protection/>
    </xf>
    <xf numFmtId="0" fontId="1" fillId="4" borderId="10" xfId="57" applyFont="1" applyFill="1" applyBorder="1" applyAlignment="1">
      <alignment horizontal="left" vertical="top" wrapText="1" indent="1"/>
      <protection/>
    </xf>
    <xf numFmtId="0" fontId="1" fillId="4" borderId="10" xfId="57" applyFont="1" applyFill="1" applyBorder="1" applyAlignment="1">
      <alignment horizontal="right" vertical="top" wrapText="1"/>
      <protection/>
    </xf>
    <xf numFmtId="0" fontId="0" fillId="4" borderId="0" xfId="57" applyFill="1" applyAlignment="1">
      <alignment/>
      <protection/>
    </xf>
    <xf numFmtId="0" fontId="13" fillId="4" borderId="10" xfId="57" applyFont="1" applyFill="1" applyBorder="1" applyAlignment="1">
      <alignment horizontal="right" vertical="center"/>
      <protection/>
    </xf>
    <xf numFmtId="165" fontId="13" fillId="4" borderId="10" xfId="57" applyNumberFormat="1" applyFont="1" applyFill="1" applyBorder="1" applyAlignment="1">
      <alignment horizontal="right" vertical="center"/>
      <protection/>
    </xf>
    <xf numFmtId="0" fontId="13" fillId="4" borderId="10" xfId="57" applyNumberFormat="1" applyFont="1" applyFill="1" applyBorder="1" applyAlignment="1">
      <alignment horizontal="right" vertical="center"/>
      <protection/>
    </xf>
    <xf numFmtId="0" fontId="13" fillId="4" borderId="10" xfId="57" applyNumberFormat="1" applyFont="1" applyFill="1" applyBorder="1" applyAlignment="1">
      <alignment horizontal="right" vertical="center" wrapText="1"/>
      <protection/>
    </xf>
    <xf numFmtId="0" fontId="14" fillId="4" borderId="10" xfId="57" applyNumberFormat="1" applyFont="1" applyFill="1" applyBorder="1" applyAlignment="1">
      <alignment horizontal="right" vertical="center" wrapText="1"/>
      <protection/>
    </xf>
    <xf numFmtId="0" fontId="13" fillId="4" borderId="0" xfId="57" applyFont="1" applyFill="1" applyAlignment="1">
      <alignment/>
      <protection/>
    </xf>
    <xf numFmtId="0" fontId="0" fillId="32" borderId="10" xfId="57" applyNumberFormat="1" applyFill="1" applyBorder="1" applyAlignment="1">
      <alignment horizontal="right" vertical="center" wrapText="1"/>
      <protection/>
    </xf>
    <xf numFmtId="0" fontId="0" fillId="33" borderId="10" xfId="57" applyNumberFormat="1" applyFill="1" applyBorder="1" applyAlignment="1">
      <alignment horizontal="right" vertical="center" wrapText="1"/>
      <protection/>
    </xf>
    <xf numFmtId="165" fontId="0" fillId="33" borderId="10" xfId="57" applyNumberFormat="1" applyFill="1" applyBorder="1" applyAlignment="1">
      <alignment horizontal="right" vertical="center" wrapText="1"/>
      <protection/>
    </xf>
    <xf numFmtId="165" fontId="0" fillId="32" borderId="10" xfId="57" applyNumberFormat="1" applyFill="1" applyBorder="1" applyAlignment="1">
      <alignment horizontal="right" vertical="center"/>
      <protection/>
    </xf>
    <xf numFmtId="165" fontId="0" fillId="33" borderId="10" xfId="57" applyNumberFormat="1" applyFill="1" applyBorder="1" applyAlignment="1">
      <alignment horizontal="right" vertical="center"/>
      <protection/>
    </xf>
    <xf numFmtId="0" fontId="0" fillId="4" borderId="10" xfId="57" applyFill="1" applyBorder="1" applyAlignment="1">
      <alignment vertical="top" wrapText="1"/>
      <protection/>
    </xf>
    <xf numFmtId="165" fontId="1" fillId="4" borderId="0" xfId="57" applyNumberFormat="1" applyFont="1" applyFill="1" applyBorder="1" applyAlignment="1">
      <alignment wrapText="1"/>
      <protection/>
    </xf>
    <xf numFmtId="165" fontId="12" fillId="4" borderId="0" xfId="57" applyNumberFormat="1" applyFont="1" applyFill="1" applyBorder="1" applyAlignment="1">
      <alignment wrapText="1"/>
      <protection/>
    </xf>
    <xf numFmtId="0" fontId="1" fillId="4" borderId="0" xfId="57" applyFont="1" applyFill="1" applyBorder="1" applyAlignment="1">
      <alignment vertical="top" wrapText="1"/>
      <protection/>
    </xf>
    <xf numFmtId="0" fontId="1" fillId="4" borderId="0" xfId="57" applyFont="1" applyFill="1" applyBorder="1" applyAlignment="1">
      <alignment horizontal="right" vertical="center" wrapText="1"/>
      <protection/>
    </xf>
    <xf numFmtId="165" fontId="1" fillId="4" borderId="0" xfId="57" applyNumberFormat="1" applyFont="1" applyFill="1" applyBorder="1" applyAlignment="1">
      <alignment horizontal="right" vertical="center" wrapText="1"/>
      <protection/>
    </xf>
    <xf numFmtId="0" fontId="1" fillId="4" borderId="0" xfId="57" applyNumberFormat="1" applyFont="1" applyFill="1" applyBorder="1" applyAlignment="1">
      <alignment horizontal="right" vertical="center" wrapText="1"/>
      <protection/>
    </xf>
    <xf numFmtId="165" fontId="8" fillId="4" borderId="0" xfId="57" applyNumberFormat="1" applyFont="1" applyFill="1" applyBorder="1" applyAlignment="1">
      <alignment horizontal="right" vertical="center"/>
      <protection/>
    </xf>
    <xf numFmtId="165" fontId="1" fillId="4" borderId="0" xfId="57" applyNumberFormat="1" applyFont="1" applyFill="1" applyBorder="1" applyAlignment="1">
      <alignment/>
      <protection/>
    </xf>
    <xf numFmtId="165" fontId="0" fillId="4" borderId="0" xfId="57" applyNumberFormat="1" applyFill="1" applyAlignment="1">
      <alignment horizontal="right" vertical="center"/>
      <protection/>
    </xf>
    <xf numFmtId="165" fontId="10" fillId="4" borderId="0" xfId="57" applyNumberFormat="1" applyFont="1" applyFill="1" applyBorder="1">
      <alignment/>
      <protection/>
    </xf>
    <xf numFmtId="165" fontId="8" fillId="4" borderId="0" xfId="57" applyNumberFormat="1" applyFont="1" applyFill="1" applyBorder="1">
      <alignment/>
      <protection/>
    </xf>
    <xf numFmtId="0" fontId="9" fillId="4" borderId="23" xfId="57" applyFont="1" applyFill="1" applyBorder="1" applyAlignment="1">
      <alignment wrapText="1"/>
      <protection/>
    </xf>
    <xf numFmtId="0" fontId="0" fillId="4" borderId="0" xfId="57" applyFill="1" applyAlignment="1">
      <alignment horizontal="right" vertical="center"/>
      <protection/>
    </xf>
    <xf numFmtId="0" fontId="0" fillId="4" borderId="0" xfId="57" applyNumberFormat="1" applyFill="1" applyAlignment="1">
      <alignment horizontal="right" vertical="center"/>
      <protection/>
    </xf>
    <xf numFmtId="0" fontId="9" fillId="4" borderId="12" xfId="57" applyFont="1" applyFill="1" applyBorder="1" applyAlignment="1">
      <alignment wrapText="1"/>
      <protection/>
    </xf>
    <xf numFmtId="165" fontId="8" fillId="4" borderId="0" xfId="57" applyNumberFormat="1" applyFont="1" applyFill="1" applyBorder="1" applyAlignment="1">
      <alignment/>
      <protection/>
    </xf>
    <xf numFmtId="0" fontId="3" fillId="4" borderId="10" xfId="57" applyFont="1" applyFill="1" applyBorder="1" applyAlignment="1">
      <alignment horizontal="left" vertical="top"/>
      <protection/>
    </xf>
    <xf numFmtId="167" fontId="2" fillId="4" borderId="10" xfId="47" applyNumberFormat="1" applyFont="1" applyFill="1" applyBorder="1" applyAlignment="1">
      <alignment horizontal="right" vertical="top"/>
    </xf>
    <xf numFmtId="167" fontId="2" fillId="4" borderId="10" xfId="47" applyNumberFormat="1" applyFont="1" applyFill="1" applyBorder="1" applyAlignment="1">
      <alignment/>
    </xf>
    <xf numFmtId="0" fontId="0" fillId="4" borderId="0" xfId="57" applyFill="1" applyBorder="1" applyAlignment="1">
      <alignment horizontal="left" vertical="top"/>
      <protection/>
    </xf>
    <xf numFmtId="0" fontId="1" fillId="4" borderId="10" xfId="57" applyFont="1" applyFill="1" applyBorder="1" applyAlignment="1">
      <alignment horizontal="left" vertical="top"/>
      <protection/>
    </xf>
    <xf numFmtId="0" fontId="2" fillId="4" borderId="10" xfId="57" applyFont="1" applyFill="1" applyBorder="1" applyAlignment="1">
      <alignment horizontal="left" vertical="top"/>
      <protection/>
    </xf>
    <xf numFmtId="167" fontId="2" fillId="32" borderId="10" xfId="47" applyNumberFormat="1" applyFont="1" applyFill="1" applyBorder="1" applyAlignment="1">
      <alignment horizontal="right" vertical="top"/>
    </xf>
    <xf numFmtId="167" fontId="2" fillId="32" borderId="10" xfId="47" applyNumberFormat="1" applyFont="1" applyFill="1" applyBorder="1" applyAlignment="1">
      <alignment horizontal="right"/>
    </xf>
    <xf numFmtId="167" fontId="2" fillId="4" borderId="10" xfId="47" applyNumberFormat="1" applyFont="1" applyFill="1" applyBorder="1" applyAlignment="1">
      <alignment horizontal="right"/>
    </xf>
    <xf numFmtId="0" fontId="2" fillId="4" borderId="10" xfId="57" applyFont="1" applyFill="1" applyBorder="1">
      <alignment/>
      <protection/>
    </xf>
    <xf numFmtId="167" fontId="2" fillId="33" borderId="10" xfId="47" applyNumberFormat="1" applyFont="1" applyFill="1" applyBorder="1" applyAlignment="1">
      <alignment horizontal="right" vertical="top"/>
    </xf>
    <xf numFmtId="0" fontId="0" fillId="4" borderId="10" xfId="57" applyFill="1" applyBorder="1">
      <alignment/>
      <protection/>
    </xf>
    <xf numFmtId="0" fontId="1" fillId="4" borderId="10" xfId="57" applyFont="1" applyFill="1" applyBorder="1">
      <alignment/>
      <protection/>
    </xf>
    <xf numFmtId="167" fontId="5" fillId="33" borderId="10" xfId="47" applyNumberFormat="1" applyFont="1" applyFill="1" applyBorder="1" applyAlignment="1">
      <alignment horizontal="right"/>
    </xf>
    <xf numFmtId="0" fontId="0" fillId="4" borderId="0" xfId="57" applyFill="1" applyAlignment="1">
      <alignment wrapText="1"/>
      <protection/>
    </xf>
    <xf numFmtId="167" fontId="2" fillId="33" borderId="10" xfId="47" applyNumberFormat="1" applyFont="1" applyFill="1" applyBorder="1" applyAlignment="1">
      <alignment horizontal="right"/>
    </xf>
    <xf numFmtId="167" fontId="2" fillId="4" borderId="0" xfId="47" applyNumberFormat="1" applyFont="1" applyFill="1" applyAlignment="1">
      <alignment/>
    </xf>
    <xf numFmtId="167" fontId="0" fillId="4" borderId="0" xfId="47" applyNumberFormat="1" applyFont="1" applyFill="1" applyAlignment="1">
      <alignment/>
    </xf>
    <xf numFmtId="167" fontId="0" fillId="4" borderId="0" xfId="44" applyNumberFormat="1" applyFont="1" applyFill="1" applyBorder="1" applyAlignment="1">
      <alignment horizontal="right"/>
    </xf>
    <xf numFmtId="167" fontId="0" fillId="32" borderId="24" xfId="44" applyNumberFormat="1" applyFont="1" applyFill="1" applyBorder="1" applyAlignment="1">
      <alignment horizontal="right"/>
    </xf>
    <xf numFmtId="0" fontId="0" fillId="32" borderId="10" xfId="0" applyFill="1" applyBorder="1" applyAlignment="1">
      <alignment horizontal="left"/>
    </xf>
    <xf numFmtId="0" fontId="1" fillId="4" borderId="25" xfId="0" applyFont="1" applyFill="1" applyBorder="1" applyAlignment="1">
      <alignment horizontal="left"/>
    </xf>
    <xf numFmtId="0" fontId="0" fillId="4" borderId="0" xfId="0" applyFont="1" applyFill="1" applyBorder="1" applyAlignment="1">
      <alignment horizontal="left"/>
    </xf>
    <xf numFmtId="0" fontId="0" fillId="4" borderId="10" xfId="0" applyFont="1" applyFill="1" applyBorder="1" applyAlignment="1">
      <alignment horizontal="left"/>
    </xf>
    <xf numFmtId="0" fontId="0" fillId="4" borderId="12" xfId="0" applyFont="1" applyFill="1" applyBorder="1" applyAlignment="1">
      <alignment horizontal="left"/>
    </xf>
    <xf numFmtId="0" fontId="0" fillId="4" borderId="10" xfId="0" applyFont="1" applyFill="1" applyBorder="1" applyAlignment="1">
      <alignment horizontal="left" wrapText="1"/>
    </xf>
    <xf numFmtId="167" fontId="0" fillId="33" borderId="10" xfId="44" applyNumberFormat="1" applyFont="1" applyFill="1" applyBorder="1" applyAlignment="1">
      <alignment horizontal="left" wrapText="1"/>
    </xf>
    <xf numFmtId="0" fontId="0" fillId="4" borderId="0" xfId="57" applyFont="1" applyFill="1" applyAlignment="1">
      <alignment horizontal="left" vertical="top"/>
      <protection/>
    </xf>
    <xf numFmtId="0" fontId="0" fillId="4" borderId="0" xfId="57" applyFont="1" applyFill="1">
      <alignment/>
      <protection/>
    </xf>
    <xf numFmtId="0" fontId="2" fillId="4" borderId="10" xfId="0" applyFont="1" applyFill="1" applyBorder="1" applyAlignment="1" applyProtection="1">
      <alignment horizontal="left" vertical="top"/>
      <protection/>
    </xf>
    <xf numFmtId="167" fontId="2" fillId="32" borderId="10" xfId="47" applyNumberFormat="1" applyFont="1" applyFill="1" applyBorder="1" applyAlignment="1" applyProtection="1">
      <alignment horizontal="right"/>
      <protection/>
    </xf>
    <xf numFmtId="0" fontId="3" fillId="4" borderId="0" xfId="0" applyFont="1" applyFill="1" applyAlignment="1">
      <alignment/>
    </xf>
    <xf numFmtId="0" fontId="0" fillId="32" borderId="10" xfId="0" applyFill="1" applyBorder="1" applyAlignment="1">
      <alignment/>
    </xf>
    <xf numFmtId="167" fontId="3" fillId="4" borderId="26" xfId="47" applyNumberFormat="1" applyFont="1" applyFill="1" applyBorder="1" applyAlignment="1">
      <alignment wrapText="1"/>
    </xf>
    <xf numFmtId="167" fontId="3" fillId="4" borderId="10" xfId="44" applyNumberFormat="1" applyFont="1" applyFill="1" applyBorder="1" applyAlignment="1">
      <alignment horizontal="left"/>
    </xf>
    <xf numFmtId="0" fontId="3" fillId="4" borderId="10" xfId="0" applyFont="1" applyFill="1" applyBorder="1" applyAlignment="1">
      <alignment wrapText="1"/>
    </xf>
    <xf numFmtId="0" fontId="0" fillId="4" borderId="0" xfId="57" applyFill="1" applyBorder="1" applyAlignment="1">
      <alignment horizontal="left"/>
      <protection/>
    </xf>
    <xf numFmtId="0" fontId="3" fillId="4" borderId="0" xfId="57" applyFont="1" applyFill="1" applyBorder="1" applyAlignment="1">
      <alignment horizontal="center" vertical="top" wrapText="1"/>
      <protection/>
    </xf>
    <xf numFmtId="0" fontId="3" fillId="4" borderId="0" xfId="57" applyFont="1" applyFill="1" applyBorder="1" applyAlignment="1">
      <alignment horizontal="left" vertical="top" wrapText="1"/>
      <protection/>
    </xf>
    <xf numFmtId="167" fontId="3" fillId="4" borderId="10" xfId="47" applyNumberFormat="1" applyFont="1" applyFill="1" applyBorder="1" applyAlignment="1">
      <alignment horizontal="left"/>
    </xf>
    <xf numFmtId="0" fontId="1" fillId="4" borderId="0" xfId="57" applyFont="1" applyFill="1" applyBorder="1" applyAlignment="1">
      <alignment horizontal="left" wrapText="1"/>
      <protection/>
    </xf>
    <xf numFmtId="167" fontId="1" fillId="4" borderId="0" xfId="47" applyNumberFormat="1" applyFont="1" applyFill="1" applyBorder="1" applyAlignment="1">
      <alignment horizontal="right" wrapText="1"/>
    </xf>
    <xf numFmtId="0" fontId="1" fillId="4" borderId="10" xfId="57" applyFont="1" applyFill="1" applyBorder="1" applyAlignment="1">
      <alignment horizontal="left"/>
      <protection/>
    </xf>
    <xf numFmtId="0" fontId="0" fillId="4" borderId="10" xfId="57" applyFill="1" applyBorder="1" applyAlignment="1">
      <alignment horizontal="center"/>
      <protection/>
    </xf>
    <xf numFmtId="0" fontId="0" fillId="4" borderId="0" xfId="57" applyFill="1" applyAlignment="1">
      <alignment horizontal="center"/>
      <protection/>
    </xf>
    <xf numFmtId="167" fontId="0" fillId="32" borderId="10" xfId="47" applyNumberFormat="1" applyFont="1" applyFill="1" applyBorder="1" applyAlignment="1">
      <alignment/>
    </xf>
    <xf numFmtId="167" fontId="0" fillId="4" borderId="10" xfId="47" applyNumberFormat="1" applyFont="1" applyFill="1" applyBorder="1" applyAlignment="1">
      <alignment/>
    </xf>
    <xf numFmtId="167" fontId="0" fillId="32" borderId="27" xfId="47" applyNumberFormat="1" applyFont="1" applyFill="1" applyBorder="1" applyAlignment="1">
      <alignment/>
    </xf>
    <xf numFmtId="0" fontId="1" fillId="4" borderId="23" xfId="57" applyFont="1" applyFill="1" applyBorder="1" applyAlignment="1">
      <alignment horizontal="right"/>
      <protection/>
    </xf>
    <xf numFmtId="167" fontId="0" fillId="4" borderId="23" xfId="47" applyNumberFormat="1" applyFont="1" applyFill="1" applyBorder="1" applyAlignment="1">
      <alignment/>
    </xf>
    <xf numFmtId="167" fontId="0" fillId="32" borderId="28" xfId="44" applyNumberFormat="1" applyFont="1" applyFill="1" applyBorder="1" applyAlignment="1">
      <alignment horizontal="right"/>
    </xf>
    <xf numFmtId="0" fontId="0" fillId="32" borderId="10" xfId="57" applyFill="1" applyBorder="1">
      <alignment/>
      <protection/>
    </xf>
    <xf numFmtId="0" fontId="0" fillId="32" borderId="10" xfId="57" applyFont="1" applyFill="1" applyBorder="1">
      <alignment/>
      <protection/>
    </xf>
    <xf numFmtId="0" fontId="0" fillId="32" borderId="27" xfId="57" applyFill="1" applyBorder="1">
      <alignment/>
      <protection/>
    </xf>
    <xf numFmtId="0" fontId="0" fillId="4" borderId="0" xfId="0" applyFill="1" applyAlignment="1">
      <alignment horizontal="left" vertical="top"/>
    </xf>
    <xf numFmtId="0" fontId="12" fillId="4" borderId="10" xfId="0" applyFont="1" applyFill="1" applyBorder="1" applyAlignment="1">
      <alignment/>
    </xf>
    <xf numFmtId="0" fontId="12" fillId="32" borderId="10" xfId="0" applyFont="1" applyFill="1" applyBorder="1" applyAlignment="1">
      <alignment horizontal="center" vertical="center"/>
    </xf>
    <xf numFmtId="165" fontId="13" fillId="4" borderId="0" xfId="0" applyNumberFormat="1" applyFont="1" applyFill="1" applyBorder="1" applyAlignment="1">
      <alignment horizontal="right" vertical="center"/>
    </xf>
    <xf numFmtId="0" fontId="13" fillId="4" borderId="0" xfId="0" applyNumberFormat="1" applyFont="1" applyFill="1" applyBorder="1" applyAlignment="1">
      <alignment horizontal="right" vertical="center"/>
    </xf>
    <xf numFmtId="0" fontId="13" fillId="4" borderId="0" xfId="0" applyNumberFormat="1" applyFont="1" applyFill="1" applyAlignment="1">
      <alignment horizontal="right" vertical="center"/>
    </xf>
    <xf numFmtId="165" fontId="13" fillId="4" borderId="0" xfId="0" applyNumberFormat="1" applyFont="1" applyFill="1" applyAlignment="1">
      <alignment horizontal="right" vertical="center"/>
    </xf>
    <xf numFmtId="165" fontId="13" fillId="4" borderId="0" xfId="0" applyNumberFormat="1" applyFont="1" applyFill="1" applyBorder="1" applyAlignment="1">
      <alignment/>
    </xf>
    <xf numFmtId="165" fontId="13" fillId="4" borderId="0" xfId="0" applyNumberFormat="1" applyFont="1" applyFill="1" applyBorder="1" applyAlignment="1">
      <alignment/>
    </xf>
    <xf numFmtId="0" fontId="13" fillId="4" borderId="0" xfId="0" applyFont="1" applyFill="1" applyBorder="1" applyAlignment="1">
      <alignment/>
    </xf>
    <xf numFmtId="0" fontId="13" fillId="4" borderId="0" xfId="0" applyFont="1" applyFill="1" applyAlignment="1">
      <alignment/>
    </xf>
    <xf numFmtId="0" fontId="0" fillId="32" borderId="10" xfId="0" applyFont="1" applyFill="1" applyBorder="1" applyAlignment="1">
      <alignment horizontal="left"/>
    </xf>
    <xf numFmtId="167" fontId="2" fillId="33" borderId="10" xfId="44" applyNumberFormat="1" applyFont="1" applyFill="1" applyBorder="1" applyAlignment="1">
      <alignment horizontal="right" vertical="top"/>
    </xf>
    <xf numFmtId="0" fontId="0" fillId="4" borderId="10" xfId="0" applyFont="1" applyFill="1" applyBorder="1" applyAlignment="1">
      <alignment horizontal="left" vertical="top"/>
    </xf>
    <xf numFmtId="167" fontId="0" fillId="32" borderId="10" xfId="44" applyNumberFormat="1" applyFont="1" applyFill="1" applyBorder="1" applyAlignment="1">
      <alignment horizontal="right" vertical="top"/>
    </xf>
    <xf numFmtId="167" fontId="1" fillId="33" borderId="10" xfId="47" applyNumberFormat="1" applyFont="1" applyFill="1" applyBorder="1" applyAlignment="1">
      <alignment horizontal="left" wrapText="1"/>
    </xf>
    <xf numFmtId="0" fontId="0" fillId="4" borderId="0" xfId="0" applyFont="1" applyFill="1" applyAlignment="1">
      <alignment horizontal="left" vertical="top"/>
    </xf>
    <xf numFmtId="165" fontId="0" fillId="4" borderId="26" xfId="57" applyNumberFormat="1" applyFill="1" applyBorder="1" applyAlignment="1">
      <alignment horizontal="right" vertical="center"/>
      <protection/>
    </xf>
    <xf numFmtId="165" fontId="0" fillId="32" borderId="26" xfId="57" applyNumberFormat="1" applyFill="1" applyBorder="1" applyAlignment="1">
      <alignment horizontal="right" vertical="center" wrapText="1"/>
      <protection/>
    </xf>
    <xf numFmtId="165" fontId="1" fillId="33" borderId="26" xfId="57" applyNumberFormat="1" applyFont="1" applyFill="1" applyBorder="1" applyAlignment="1">
      <alignment horizontal="right" vertical="center"/>
      <protection/>
    </xf>
    <xf numFmtId="165" fontId="0" fillId="4" borderId="26" xfId="57" applyNumberFormat="1" applyFill="1" applyBorder="1" applyAlignment="1">
      <alignment horizontal="right" vertical="center" wrapText="1"/>
      <protection/>
    </xf>
    <xf numFmtId="165" fontId="13" fillId="4" borderId="26" xfId="57" applyNumberFormat="1" applyFont="1" applyFill="1" applyBorder="1" applyAlignment="1">
      <alignment horizontal="right" vertical="center"/>
      <protection/>
    </xf>
    <xf numFmtId="165" fontId="1" fillId="4" borderId="12" xfId="57" applyNumberFormat="1" applyFont="1" applyFill="1" applyBorder="1" applyAlignment="1">
      <alignment horizontal="center" vertical="center" wrapText="1"/>
      <protection/>
    </xf>
    <xf numFmtId="0" fontId="1" fillId="4" borderId="12" xfId="57" applyNumberFormat="1" applyFont="1" applyFill="1" applyBorder="1" applyAlignment="1">
      <alignment horizontal="center" vertical="center" wrapText="1"/>
      <protection/>
    </xf>
    <xf numFmtId="0" fontId="1" fillId="4" borderId="29" xfId="57" applyNumberFormat="1" applyFont="1" applyFill="1" applyBorder="1" applyAlignment="1">
      <alignment horizontal="center" vertical="center" wrapText="1"/>
      <protection/>
    </xf>
    <xf numFmtId="0" fontId="1" fillId="4" borderId="29" xfId="0" applyNumberFormat="1" applyFont="1" applyFill="1" applyBorder="1" applyAlignment="1">
      <alignment horizontal="center" vertical="center" wrapText="1"/>
    </xf>
    <xf numFmtId="165" fontId="8" fillId="4" borderId="12" xfId="57" applyNumberFormat="1" applyFont="1" applyFill="1" applyBorder="1" applyAlignment="1">
      <alignment horizontal="center" vertical="center" wrapText="1"/>
      <protection/>
    </xf>
    <xf numFmtId="165" fontId="0" fillId="4" borderId="23" xfId="57" applyNumberFormat="1" applyFill="1" applyBorder="1" applyAlignment="1">
      <alignment horizontal="right" vertical="center"/>
      <protection/>
    </xf>
    <xf numFmtId="0" fontId="0" fillId="4" borderId="23" xfId="57" applyNumberFormat="1" applyFill="1" applyBorder="1" applyAlignment="1">
      <alignment horizontal="right" vertical="center"/>
      <protection/>
    </xf>
    <xf numFmtId="0" fontId="0" fillId="4" borderId="23" xfId="57" applyNumberFormat="1" applyFill="1" applyBorder="1" applyAlignment="1">
      <alignment horizontal="right" vertical="center" wrapText="1"/>
      <protection/>
    </xf>
    <xf numFmtId="165" fontId="0" fillId="4" borderId="0" xfId="57" applyNumberFormat="1" applyFill="1" applyBorder="1" applyAlignment="1">
      <alignment horizontal="right" vertical="center"/>
      <protection/>
    </xf>
    <xf numFmtId="0" fontId="0" fillId="4" borderId="0" xfId="57" applyNumberFormat="1" applyFill="1" applyBorder="1" applyAlignment="1">
      <alignment horizontal="right" vertical="center"/>
      <protection/>
    </xf>
    <xf numFmtId="0" fontId="8" fillId="4" borderId="0" xfId="57" applyNumberFormat="1" applyFont="1" applyFill="1" applyBorder="1" applyAlignment="1">
      <alignment horizontal="right" vertical="center" wrapText="1"/>
      <protection/>
    </xf>
    <xf numFmtId="165" fontId="0" fillId="4" borderId="0" xfId="57" applyNumberFormat="1" applyFill="1" applyBorder="1" applyAlignment="1">
      <alignment horizontal="right" vertical="center" wrapText="1"/>
      <protection/>
    </xf>
    <xf numFmtId="0" fontId="0" fillId="4" borderId="0" xfId="57" applyNumberFormat="1" applyFill="1" applyBorder="1" applyAlignment="1">
      <alignment horizontal="right" vertical="center" wrapText="1"/>
      <protection/>
    </xf>
    <xf numFmtId="165" fontId="1" fillId="4" borderId="0" xfId="57" applyNumberFormat="1" applyFont="1" applyFill="1" applyBorder="1" applyAlignment="1">
      <alignment horizontal="right" vertical="center"/>
      <protection/>
    </xf>
    <xf numFmtId="0" fontId="1" fillId="4" borderId="0" xfId="57" applyNumberFormat="1" applyFont="1" applyFill="1" applyBorder="1" applyAlignment="1">
      <alignment horizontal="right" vertical="center"/>
      <protection/>
    </xf>
    <xf numFmtId="0" fontId="13" fillId="4" borderId="0" xfId="57" applyNumberFormat="1" applyFont="1" applyFill="1" applyBorder="1" applyAlignment="1">
      <alignment horizontal="right" vertical="center"/>
      <protection/>
    </xf>
    <xf numFmtId="0" fontId="13" fillId="4" borderId="0" xfId="57" applyNumberFormat="1" applyFont="1" applyFill="1" applyBorder="1" applyAlignment="1">
      <alignment horizontal="right" vertical="center" wrapText="1"/>
      <protection/>
    </xf>
    <xf numFmtId="0" fontId="14" fillId="4" borderId="0" xfId="57" applyNumberFormat="1" applyFont="1" applyFill="1" applyBorder="1" applyAlignment="1">
      <alignment horizontal="right" vertical="center" wrapText="1"/>
      <protection/>
    </xf>
    <xf numFmtId="0" fontId="0" fillId="4" borderId="30" xfId="57" applyNumberFormat="1" applyFill="1" applyBorder="1" applyAlignment="1">
      <alignment horizontal="right" vertical="center"/>
      <protection/>
    </xf>
    <xf numFmtId="0" fontId="0" fillId="4" borderId="30" xfId="57" applyNumberFormat="1" applyFill="1" applyBorder="1" applyAlignment="1">
      <alignment horizontal="right" vertical="center" wrapText="1"/>
      <protection/>
    </xf>
    <xf numFmtId="0" fontId="8" fillId="4" borderId="30" xfId="57" applyNumberFormat="1" applyFont="1" applyFill="1" applyBorder="1" applyAlignment="1">
      <alignment horizontal="right" vertical="center" wrapText="1"/>
      <protection/>
    </xf>
    <xf numFmtId="0" fontId="0" fillId="4" borderId="31" xfId="57" applyNumberFormat="1" applyFill="1" applyBorder="1" applyAlignment="1">
      <alignment horizontal="right" vertical="center"/>
      <protection/>
    </xf>
    <xf numFmtId="0" fontId="8" fillId="4" borderId="31" xfId="57" applyNumberFormat="1" applyFont="1" applyFill="1" applyBorder="1" applyAlignment="1">
      <alignment horizontal="right" vertical="center" wrapText="1"/>
      <protection/>
    </xf>
    <xf numFmtId="165" fontId="0" fillId="4" borderId="29" xfId="57" applyNumberFormat="1" applyFill="1" applyBorder="1" applyAlignment="1">
      <alignment horizontal="right" vertical="center"/>
      <protection/>
    </xf>
    <xf numFmtId="165" fontId="0" fillId="4" borderId="22" xfId="57" applyNumberFormat="1" applyFill="1" applyBorder="1" applyAlignment="1">
      <alignment horizontal="right" vertical="center"/>
      <protection/>
    </xf>
    <xf numFmtId="165" fontId="0" fillId="4" borderId="22" xfId="57" applyNumberFormat="1" applyFill="1" applyBorder="1" applyAlignment="1">
      <alignment horizontal="right" vertical="center" wrapText="1"/>
      <protection/>
    </xf>
    <xf numFmtId="165" fontId="1" fillId="4" borderId="22" xfId="57" applyNumberFormat="1" applyFont="1" applyFill="1" applyBorder="1" applyAlignment="1">
      <alignment horizontal="right" vertical="center"/>
      <protection/>
    </xf>
    <xf numFmtId="165" fontId="13" fillId="4" borderId="22" xfId="57" applyNumberFormat="1" applyFont="1" applyFill="1" applyBorder="1" applyAlignment="1">
      <alignment horizontal="right" vertical="center"/>
      <protection/>
    </xf>
    <xf numFmtId="165" fontId="0" fillId="4" borderId="32" xfId="57" applyNumberFormat="1" applyFill="1" applyBorder="1" applyAlignment="1">
      <alignment horizontal="right" vertical="center"/>
      <protection/>
    </xf>
    <xf numFmtId="165" fontId="8" fillId="4" borderId="33" xfId="57" applyNumberFormat="1" applyFont="1" applyFill="1" applyBorder="1" applyAlignment="1">
      <alignment horizontal="right" vertical="center" wrapText="1"/>
      <protection/>
    </xf>
    <xf numFmtId="165" fontId="8" fillId="4" borderId="34" xfId="57" applyNumberFormat="1" applyFont="1" applyFill="1" applyBorder="1" applyAlignment="1">
      <alignment horizontal="right" vertical="center" wrapText="1"/>
      <protection/>
    </xf>
    <xf numFmtId="165" fontId="0" fillId="4" borderId="34" xfId="57" applyNumberFormat="1" applyFill="1" applyBorder="1" applyAlignment="1">
      <alignment horizontal="right" vertical="center"/>
      <protection/>
    </xf>
    <xf numFmtId="165" fontId="1" fillId="4" borderId="34" xfId="57" applyNumberFormat="1" applyFont="1" applyFill="1" applyBorder="1" applyAlignment="1">
      <alignment horizontal="right" vertical="center"/>
      <protection/>
    </xf>
    <xf numFmtId="165" fontId="13" fillId="4" borderId="34" xfId="57" applyNumberFormat="1" applyFont="1" applyFill="1" applyBorder="1" applyAlignment="1">
      <alignment horizontal="right" vertical="center"/>
      <protection/>
    </xf>
    <xf numFmtId="165" fontId="0" fillId="4" borderId="35" xfId="57" applyNumberFormat="1" applyFill="1" applyBorder="1" applyAlignment="1">
      <alignment horizontal="right" vertical="center"/>
      <protection/>
    </xf>
    <xf numFmtId="170" fontId="0" fillId="36" borderId="28" xfId="0" applyNumberFormat="1" applyFill="1" applyBorder="1" applyAlignment="1">
      <alignment/>
    </xf>
    <xf numFmtId="9" fontId="0" fillId="36" borderId="28" xfId="0" applyNumberFormat="1" applyFill="1" applyBorder="1" applyAlignment="1">
      <alignment/>
    </xf>
    <xf numFmtId="9" fontId="0" fillId="36" borderId="20" xfId="0" applyNumberFormat="1" applyFill="1" applyBorder="1" applyAlignment="1">
      <alignment/>
    </xf>
    <xf numFmtId="0" fontId="3" fillId="4" borderId="0" xfId="0" applyFont="1" applyFill="1" applyBorder="1" applyAlignment="1">
      <alignment horizontal="center" vertical="center" wrapText="1"/>
    </xf>
    <xf numFmtId="0" fontId="3" fillId="32" borderId="10" xfId="0" applyFont="1" applyFill="1" applyBorder="1" applyAlignment="1">
      <alignment horizontal="left" wrapText="1"/>
    </xf>
    <xf numFmtId="0" fontId="3" fillId="32" borderId="10" xfId="0" applyFont="1" applyFill="1" applyBorder="1" applyAlignment="1">
      <alignment horizontal="left"/>
    </xf>
    <xf numFmtId="0" fontId="1" fillId="4" borderId="11" xfId="0" applyFont="1" applyFill="1" applyBorder="1" applyAlignment="1">
      <alignment horizontal="center" vertical="center"/>
    </xf>
    <xf numFmtId="44" fontId="0" fillId="32" borderId="10" xfId="44" applyFont="1" applyFill="1" applyBorder="1" applyAlignment="1">
      <alignment/>
    </xf>
    <xf numFmtId="6" fontId="0" fillId="32" borderId="10" xfId="0" applyNumberFormat="1" applyFill="1" applyBorder="1" applyAlignment="1">
      <alignment/>
    </xf>
    <xf numFmtId="167" fontId="2" fillId="37" borderId="10" xfId="47" applyNumberFormat="1" applyFont="1" applyFill="1" applyBorder="1" applyAlignment="1" applyProtection="1">
      <alignment horizontal="right"/>
      <protection/>
    </xf>
    <xf numFmtId="0" fontId="0" fillId="37" borderId="10" xfId="0" applyFill="1" applyBorder="1" applyAlignment="1">
      <alignment/>
    </xf>
    <xf numFmtId="0" fontId="0" fillId="32" borderId="0" xfId="0" applyFill="1" applyAlignment="1">
      <alignment horizontal="left" wrapText="1"/>
    </xf>
    <xf numFmtId="0" fontId="9" fillId="4" borderId="10" xfId="57" applyFont="1" applyFill="1" applyBorder="1" applyAlignment="1">
      <alignment wrapText="1"/>
      <protection/>
    </xf>
    <xf numFmtId="0" fontId="0" fillId="4" borderId="10" xfId="57" applyFill="1" applyBorder="1" applyAlignment="1">
      <alignment horizontal="right" vertical="center"/>
      <protection/>
    </xf>
    <xf numFmtId="165" fontId="0" fillId="4" borderId="10" xfId="57" applyNumberFormat="1" applyFill="1" applyBorder="1" applyAlignment="1">
      <alignment horizontal="right" vertical="center"/>
      <protection/>
    </xf>
    <xf numFmtId="0" fontId="0" fillId="4" borderId="10" xfId="57" applyNumberFormat="1" applyFill="1" applyBorder="1" applyAlignment="1">
      <alignment horizontal="right" vertical="center"/>
      <protection/>
    </xf>
    <xf numFmtId="0" fontId="0" fillId="4" borderId="10" xfId="57" applyFill="1" applyBorder="1" applyAlignment="1">
      <alignment/>
      <protection/>
    </xf>
    <xf numFmtId="0" fontId="9" fillId="4" borderId="10" xfId="57" applyFont="1" applyFill="1" applyBorder="1" applyAlignment="1">
      <alignment horizontal="left" wrapText="1"/>
      <protection/>
    </xf>
    <xf numFmtId="165" fontId="9" fillId="4" borderId="10" xfId="57" applyNumberFormat="1" applyFont="1" applyFill="1" applyBorder="1" applyAlignment="1">
      <alignment vertical="top" wrapText="1"/>
      <protection/>
    </xf>
    <xf numFmtId="167" fontId="11" fillId="4" borderId="0" xfId="47" applyNumberFormat="1" applyFont="1" applyFill="1" applyBorder="1" applyAlignment="1">
      <alignment horizontal="left" vertical="top" wrapText="1"/>
    </xf>
    <xf numFmtId="0" fontId="2" fillId="4" borderId="10" xfId="0" applyFont="1" applyFill="1" applyBorder="1" applyAlignment="1">
      <alignment horizontal="left" vertical="top" wrapText="1"/>
    </xf>
    <xf numFmtId="0" fontId="9" fillId="4" borderId="10" xfId="57" applyFont="1" applyFill="1" applyBorder="1" applyAlignment="1">
      <alignment horizontal="left" vertical="top" wrapText="1"/>
      <protection/>
    </xf>
    <xf numFmtId="0" fontId="9" fillId="4" borderId="10" xfId="57" applyFont="1" applyFill="1" applyBorder="1" applyAlignment="1">
      <alignment vertical="top" wrapText="1"/>
      <protection/>
    </xf>
    <xf numFmtId="0" fontId="0" fillId="4" borderId="10" xfId="57" applyFill="1" applyBorder="1" applyAlignment="1">
      <alignment vertical="top"/>
      <protection/>
    </xf>
    <xf numFmtId="0" fontId="7" fillId="32" borderId="10" xfId="47" applyNumberFormat="1" applyFont="1" applyFill="1" applyBorder="1" applyAlignment="1">
      <alignment horizontal="left"/>
    </xf>
    <xf numFmtId="14" fontId="7" fillId="32" borderId="26" xfId="47" applyNumberFormat="1" applyFont="1" applyFill="1" applyBorder="1" applyAlignment="1">
      <alignment horizontal="left"/>
    </xf>
    <xf numFmtId="14" fontId="7" fillId="32" borderId="36" xfId="47" applyNumberFormat="1" applyFont="1" applyFill="1" applyBorder="1" applyAlignment="1">
      <alignment horizontal="left"/>
    </xf>
    <xf numFmtId="14" fontId="7" fillId="32" borderId="11" xfId="47" applyNumberFormat="1" applyFont="1" applyFill="1" applyBorder="1" applyAlignment="1">
      <alignment horizontal="left"/>
    </xf>
    <xf numFmtId="167" fontId="0" fillId="4" borderId="0" xfId="47" applyNumberFormat="1" applyFont="1" applyFill="1" applyBorder="1" applyAlignment="1">
      <alignment horizontal="center" vertical="top" wrapText="1"/>
    </xf>
    <xf numFmtId="167" fontId="3" fillId="4" borderId="0" xfId="47" applyNumberFormat="1" applyFont="1" applyFill="1" applyBorder="1" applyAlignment="1">
      <alignment horizontal="center" wrapText="1"/>
    </xf>
    <xf numFmtId="167" fontId="3" fillId="4" borderId="0" xfId="47" applyNumberFormat="1" applyFont="1" applyFill="1" applyBorder="1" applyAlignment="1">
      <alignment horizontal="center" vertical="center" wrapText="1"/>
    </xf>
    <xf numFmtId="167" fontId="3" fillId="4" borderId="0" xfId="47" applyNumberFormat="1" applyFont="1" applyFill="1" applyBorder="1" applyAlignment="1">
      <alignment horizontal="center" vertical="top" wrapText="1"/>
    </xf>
    <xf numFmtId="167" fontId="11" fillId="4" borderId="0" xfId="47" applyNumberFormat="1" applyFont="1" applyFill="1" applyBorder="1" applyAlignment="1">
      <alignment horizontal="center" vertical="top" wrapText="1"/>
    </xf>
    <xf numFmtId="167" fontId="11" fillId="4" borderId="30" xfId="47" applyNumberFormat="1" applyFont="1" applyFill="1" applyBorder="1" applyAlignment="1">
      <alignment horizontal="center" vertical="top" wrapText="1"/>
    </xf>
    <xf numFmtId="167" fontId="2" fillId="4" borderId="0" xfId="47" applyNumberFormat="1" applyFont="1" applyFill="1" applyBorder="1" applyAlignment="1">
      <alignment horizontal="center" vertical="center" wrapText="1"/>
    </xf>
    <xf numFmtId="167" fontId="3" fillId="4" borderId="30" xfId="47" applyNumberFormat="1" applyFont="1" applyFill="1" applyBorder="1" applyAlignment="1">
      <alignment horizontal="center" vertical="top" wrapText="1"/>
    </xf>
    <xf numFmtId="0" fontId="3" fillId="32" borderId="10" xfId="47" applyNumberFormat="1" applyFont="1" applyFill="1" applyBorder="1" applyAlignment="1">
      <alignment horizontal="left" wrapText="1"/>
    </xf>
    <xf numFmtId="167" fontId="3" fillId="4" borderId="36" xfId="47" applyNumberFormat="1" applyFont="1" applyFill="1" applyBorder="1" applyAlignment="1">
      <alignment horizontal="center" wrapText="1"/>
    </xf>
    <xf numFmtId="167" fontId="1" fillId="4" borderId="26" xfId="47" applyNumberFormat="1" applyFont="1" applyFill="1" applyBorder="1" applyAlignment="1">
      <alignment horizontal="right"/>
    </xf>
    <xf numFmtId="167" fontId="1" fillId="4" borderId="36" xfId="47" applyNumberFormat="1" applyFont="1" applyFill="1" applyBorder="1" applyAlignment="1">
      <alignment horizontal="right"/>
    </xf>
    <xf numFmtId="167" fontId="1" fillId="4" borderId="11" xfId="47" applyNumberFormat="1" applyFont="1" applyFill="1" applyBorder="1" applyAlignment="1">
      <alignment horizontal="right"/>
    </xf>
    <xf numFmtId="167" fontId="0" fillId="4" borderId="26" xfId="47" applyNumberFormat="1" applyFont="1" applyFill="1" applyBorder="1" applyAlignment="1">
      <alignment horizontal="center"/>
    </xf>
    <xf numFmtId="167" fontId="0" fillId="4" borderId="36" xfId="47" applyNumberFormat="1" applyFont="1" applyFill="1" applyBorder="1" applyAlignment="1">
      <alignment horizontal="center"/>
    </xf>
    <xf numFmtId="167" fontId="0" fillId="4" borderId="11" xfId="47" applyNumberFormat="1" applyFont="1" applyFill="1" applyBorder="1" applyAlignment="1">
      <alignment horizontal="center"/>
    </xf>
    <xf numFmtId="167" fontId="0" fillId="4" borderId="26" xfId="47" applyNumberFormat="1" applyFont="1" applyFill="1" applyBorder="1" applyAlignment="1">
      <alignment horizontal="left"/>
    </xf>
    <xf numFmtId="167" fontId="0" fillId="4" borderId="36" xfId="47" applyNumberFormat="1" applyFont="1" applyFill="1" applyBorder="1" applyAlignment="1">
      <alignment horizontal="left"/>
    </xf>
    <xf numFmtId="167" fontId="0" fillId="4" borderId="11" xfId="47" applyNumberFormat="1" applyFont="1" applyFill="1" applyBorder="1" applyAlignment="1">
      <alignment horizontal="left"/>
    </xf>
    <xf numFmtId="167" fontId="2" fillId="4" borderId="26" xfId="47" applyNumberFormat="1" applyFont="1" applyFill="1" applyBorder="1" applyAlignment="1">
      <alignment horizontal="center"/>
    </xf>
    <xf numFmtId="167" fontId="2" fillId="4" borderId="36" xfId="47" applyNumberFormat="1" applyFont="1" applyFill="1" applyBorder="1" applyAlignment="1">
      <alignment horizontal="center"/>
    </xf>
    <xf numFmtId="167" fontId="2" fillId="4" borderId="11" xfId="47" applyNumberFormat="1" applyFont="1" applyFill="1" applyBorder="1" applyAlignment="1">
      <alignment horizontal="center"/>
    </xf>
    <xf numFmtId="167" fontId="1" fillId="4" borderId="10" xfId="47" applyNumberFormat="1" applyFont="1" applyFill="1" applyBorder="1" applyAlignment="1">
      <alignment horizontal="right"/>
    </xf>
    <xf numFmtId="167" fontId="0" fillId="4" borderId="10" xfId="47" applyNumberFormat="1" applyFont="1" applyFill="1" applyBorder="1" applyAlignment="1">
      <alignment horizontal="right"/>
    </xf>
    <xf numFmtId="167" fontId="3" fillId="4" borderId="26" xfId="47" applyNumberFormat="1" applyFont="1" applyFill="1" applyBorder="1" applyAlignment="1">
      <alignment horizontal="center" vertical="top"/>
    </xf>
    <xf numFmtId="167" fontId="3" fillId="4" borderId="36" xfId="47" applyNumberFormat="1" applyFont="1" applyFill="1" applyBorder="1" applyAlignment="1">
      <alignment horizontal="center" vertical="top"/>
    </xf>
    <xf numFmtId="167" fontId="3" fillId="4" borderId="11" xfId="47" applyNumberFormat="1" applyFont="1" applyFill="1" applyBorder="1" applyAlignment="1">
      <alignment horizontal="center" vertical="top"/>
    </xf>
    <xf numFmtId="0" fontId="0" fillId="4" borderId="10" xfId="0" applyFont="1" applyFill="1" applyBorder="1" applyAlignment="1">
      <alignment horizontal="center" wrapText="1"/>
    </xf>
    <xf numFmtId="0" fontId="0" fillId="4" borderId="15" xfId="0" applyFont="1" applyFill="1" applyBorder="1" applyAlignment="1">
      <alignment horizontal="center" wrapText="1"/>
    </xf>
    <xf numFmtId="167" fontId="1" fillId="4" borderId="26" xfId="47" applyNumberFormat="1" applyFont="1" applyFill="1" applyBorder="1" applyAlignment="1">
      <alignment horizontal="center"/>
    </xf>
    <xf numFmtId="167" fontId="1" fillId="4" borderId="36" xfId="47" applyNumberFormat="1" applyFont="1" applyFill="1" applyBorder="1" applyAlignment="1">
      <alignment horizontal="center"/>
    </xf>
    <xf numFmtId="167" fontId="1" fillId="4" borderId="11" xfId="47" applyNumberFormat="1" applyFont="1" applyFill="1" applyBorder="1" applyAlignment="1">
      <alignment horizontal="center"/>
    </xf>
    <xf numFmtId="0" fontId="3" fillId="4" borderId="0" xfId="57" applyFont="1" applyFill="1" applyBorder="1" applyAlignment="1">
      <alignment horizontal="center" vertical="center" wrapText="1"/>
      <protection/>
    </xf>
    <xf numFmtId="0" fontId="3" fillId="4" borderId="0" xfId="57" applyFont="1" applyFill="1" applyBorder="1" applyAlignment="1">
      <alignment horizontal="center" vertical="top" wrapText="1"/>
      <protection/>
    </xf>
    <xf numFmtId="0" fontId="3" fillId="32" borderId="10" xfId="47" applyNumberFormat="1" applyFont="1" applyFill="1" applyBorder="1" applyAlignment="1">
      <alignment horizontal="left"/>
    </xf>
    <xf numFmtId="0" fontId="1" fillId="4" borderId="25" xfId="0" applyFont="1" applyFill="1" applyBorder="1" applyAlignment="1">
      <alignment horizontal="center"/>
    </xf>
    <xf numFmtId="0" fontId="1" fillId="4" borderId="37" xfId="0" applyFont="1" applyFill="1" applyBorder="1" applyAlignment="1">
      <alignment horizont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top" wrapText="1"/>
    </xf>
    <xf numFmtId="0" fontId="3" fillId="32" borderId="10" xfId="44" applyNumberFormat="1" applyFont="1" applyFill="1" applyBorder="1" applyAlignment="1">
      <alignment horizontal="left"/>
    </xf>
    <xf numFmtId="0" fontId="0" fillId="4" borderId="3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xf>
    <xf numFmtId="0" fontId="3" fillId="4" borderId="0" xfId="0" applyFont="1" applyFill="1" applyBorder="1" applyAlignment="1">
      <alignment horizontal="center" vertical="center"/>
    </xf>
    <xf numFmtId="0" fontId="4" fillId="4" borderId="0" xfId="0" applyFont="1" applyFill="1" applyAlignment="1">
      <alignment horizontal="center"/>
    </xf>
    <xf numFmtId="0" fontId="0" fillId="4" borderId="0" xfId="0" applyFont="1" applyFill="1" applyAlignment="1">
      <alignment horizontal="center"/>
    </xf>
    <xf numFmtId="0" fontId="0" fillId="4" borderId="0" xfId="0" applyFill="1" applyAlignment="1">
      <alignment horizontal="center"/>
    </xf>
    <xf numFmtId="0" fontId="0" fillId="4" borderId="41" xfId="0" applyFont="1" applyFill="1" applyBorder="1" applyAlignment="1">
      <alignment horizontal="center"/>
    </xf>
    <xf numFmtId="0" fontId="0" fillId="4" borderId="41" xfId="0" applyFill="1" applyBorder="1" applyAlignment="1">
      <alignment horizontal="center"/>
    </xf>
    <xf numFmtId="0" fontId="3" fillId="32" borderId="10"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ona%20Desai\Local%20Settings\Temporary%20Internet%20Files\OLK4B\dairy%20&amp;%20livestock%20version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or Year Balance Sheet"/>
      <sheetName val="Current Year Balance Sheet"/>
      <sheetName val="Income Statement"/>
      <sheetName val="Cash Flow Projection"/>
      <sheetName val="Scorecard"/>
      <sheetName val="Instructions"/>
    </sheetNames>
    <sheetDataSet>
      <sheetData sheetId="2">
        <row r="4">
          <cell r="A4" t="str">
            <v>Farmer/Farm Name:  </v>
          </cell>
          <cell r="B4" t="str">
            <v>Place Name Here</v>
          </cell>
        </row>
        <row r="5">
          <cell r="A5" t="str">
            <v>As of (date):  </v>
          </cell>
          <cell r="B5" t="str">
            <v>Place Date Here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115"/>
  <sheetViews>
    <sheetView zoomScalePageLayoutView="0" workbookViewId="0" topLeftCell="A1">
      <selection activeCell="F35" sqref="F35"/>
    </sheetView>
  </sheetViews>
  <sheetFormatPr defaultColWidth="8.8515625" defaultRowHeight="12.75"/>
  <cols>
    <col min="1" max="1" width="40.57421875" style="8" customWidth="1"/>
    <col min="2" max="2" width="14.28125" style="8" customWidth="1"/>
    <col min="3" max="3" width="17.8515625" style="8" customWidth="1"/>
    <col min="4" max="4" width="14.28125" style="8" customWidth="1"/>
    <col min="5" max="16384" width="8.8515625" style="8" customWidth="1"/>
  </cols>
  <sheetData>
    <row r="1" spans="1:4" ht="23.25" customHeight="1">
      <c r="A1" s="297" t="s">
        <v>0</v>
      </c>
      <c r="B1" s="297"/>
      <c r="C1" s="297"/>
      <c r="D1" s="297"/>
    </row>
    <row r="2" spans="1:4" ht="14.25" customHeight="1">
      <c r="A2" s="76" t="s">
        <v>386</v>
      </c>
      <c r="B2" s="76"/>
      <c r="C2" s="76"/>
      <c r="D2" s="76"/>
    </row>
    <row r="3" spans="1:4" ht="19.5" customHeight="1">
      <c r="A3" s="218" t="s">
        <v>2</v>
      </c>
      <c r="B3" s="299" t="str">
        <f>'Income Stmt'!B4:D4</f>
        <v>Farm Financials, Part 1 Albany</v>
      </c>
      <c r="C3" s="299"/>
      <c r="D3" s="299"/>
    </row>
    <row r="4" spans="1:4" ht="19.5" customHeight="1">
      <c r="A4" s="218" t="s">
        <v>230</v>
      </c>
      <c r="B4" s="298" t="str">
        <f>'Income Stmt'!B5:D5</f>
        <v>Jan 1 2016</v>
      </c>
      <c r="C4" s="298"/>
      <c r="D4" s="298"/>
    </row>
    <row r="5" spans="1:4" ht="12.75" customHeight="1">
      <c r="A5" s="10"/>
      <c r="B5" s="11" t="s">
        <v>298</v>
      </c>
      <c r="C5" s="11" t="s">
        <v>298</v>
      </c>
      <c r="D5" s="11" t="s">
        <v>132</v>
      </c>
    </row>
    <row r="6" spans="1:4" ht="12.75" customHeight="1">
      <c r="A6" s="14"/>
      <c r="B6" s="14" t="s">
        <v>133</v>
      </c>
      <c r="C6" s="300">
        <v>2015</v>
      </c>
      <c r="D6" s="15" t="s">
        <v>134</v>
      </c>
    </row>
    <row r="7" spans="1:4" ht="12.75">
      <c r="A7" s="14" t="s">
        <v>135</v>
      </c>
      <c r="B7" s="16"/>
      <c r="C7" s="17"/>
      <c r="D7" s="17"/>
    </row>
    <row r="8" spans="1:4" s="20" customFormat="1" ht="11.25">
      <c r="A8" s="19" t="s">
        <v>208</v>
      </c>
      <c r="B8" s="18"/>
      <c r="C8" s="18"/>
      <c r="D8" s="18"/>
    </row>
    <row r="9" spans="1:4" s="20" customFormat="1" ht="12.75" customHeight="1">
      <c r="A9" s="21" t="s">
        <v>359</v>
      </c>
      <c r="B9" s="37">
        <v>0</v>
      </c>
      <c r="C9" s="37">
        <v>4025</v>
      </c>
      <c r="D9" s="37">
        <v>0</v>
      </c>
    </row>
    <row r="10" spans="1:4" s="20" customFormat="1" ht="12.75" customHeight="1">
      <c r="A10" s="21" t="s">
        <v>360</v>
      </c>
      <c r="B10" s="37">
        <v>0</v>
      </c>
      <c r="C10" s="37">
        <v>113500</v>
      </c>
      <c r="D10" s="37">
        <v>0</v>
      </c>
    </row>
    <row r="11" spans="1:4" s="20" customFormat="1" ht="12.75" customHeight="1">
      <c r="A11" s="21" t="str">
        <f>'Income Stmt'!A21</f>
        <v>Other:</v>
      </c>
      <c r="B11" s="37">
        <v>0</v>
      </c>
      <c r="C11" s="37">
        <v>0</v>
      </c>
      <c r="D11" s="37">
        <v>0</v>
      </c>
    </row>
    <row r="12" spans="1:4" s="20" customFormat="1" ht="12.75" customHeight="1">
      <c r="A12" s="21"/>
      <c r="B12" s="18"/>
      <c r="C12" s="18"/>
      <c r="D12" s="18"/>
    </row>
    <row r="13" spans="1:4" s="20" customFormat="1" ht="12.75" customHeight="1">
      <c r="A13" s="21" t="str">
        <f>'Income Stmt'!A25</f>
        <v>Other farm income received:</v>
      </c>
      <c r="B13" s="18"/>
      <c r="C13" s="18"/>
      <c r="D13" s="18"/>
    </row>
    <row r="14" spans="1:4" s="20" customFormat="1" ht="12.75" customHeight="1">
      <c r="A14" s="21" t="str">
        <f>'Income Stmt'!A27</f>
        <v>    Government program payments</v>
      </c>
      <c r="B14" s="37">
        <v>0</v>
      </c>
      <c r="C14" s="37">
        <v>0</v>
      </c>
      <c r="D14" s="37">
        <v>0</v>
      </c>
    </row>
    <row r="15" spans="1:4" s="20" customFormat="1" ht="12.75" customHeight="1">
      <c r="A15" s="21" t="str">
        <f>'Income Stmt'!A28</f>
        <v>    Other:</v>
      </c>
      <c r="B15" s="37">
        <v>0</v>
      </c>
      <c r="C15" s="37">
        <v>0</v>
      </c>
      <c r="D15" s="37">
        <v>0</v>
      </c>
    </row>
    <row r="16" spans="1:4" s="20" customFormat="1" ht="11.25">
      <c r="A16" s="21"/>
      <c r="B16" s="18"/>
      <c r="C16" s="18"/>
      <c r="D16" s="18"/>
    </row>
    <row r="17" spans="1:4" s="20" customFormat="1" ht="12.75">
      <c r="A17" s="23" t="s">
        <v>136</v>
      </c>
      <c r="B17" s="42">
        <f>SUM(B8:B16)</f>
        <v>0</v>
      </c>
      <c r="C17" s="42">
        <f>SUM(C8:C16)</f>
        <v>117525</v>
      </c>
      <c r="D17" s="42">
        <f>SUM(D8:D16)</f>
        <v>0</v>
      </c>
    </row>
    <row r="18" spans="1:4" s="20" customFormat="1" ht="12.75">
      <c r="A18" s="25"/>
      <c r="B18" s="26"/>
      <c r="C18" s="26"/>
      <c r="D18" s="26"/>
    </row>
    <row r="19" spans="1:4" s="20" customFormat="1" ht="12.75">
      <c r="A19" s="13" t="s">
        <v>137</v>
      </c>
      <c r="B19" s="27"/>
      <c r="C19" s="27"/>
      <c r="D19" s="27"/>
    </row>
    <row r="20" spans="1:4" s="20" customFormat="1" ht="11.25">
      <c r="A20" s="19" t="s">
        <v>60</v>
      </c>
      <c r="B20" s="27"/>
      <c r="C20" s="27"/>
      <c r="D20" s="27"/>
    </row>
    <row r="21" spans="1:4" s="20" customFormat="1" ht="12.75" customHeight="1">
      <c r="A21" s="21" t="str">
        <f>'Income Stmt'!A34</f>
        <v>    Advertising, web site, internet expense</v>
      </c>
      <c r="B21" s="38">
        <v>0</v>
      </c>
      <c r="C21" s="38">
        <v>500</v>
      </c>
      <c r="D21" s="38">
        <v>0</v>
      </c>
    </row>
    <row r="22" spans="1:4" s="20" customFormat="1" ht="12.75" customHeight="1">
      <c r="A22" s="21" t="str">
        <f>'Income Stmt'!A35</f>
        <v>    Bedding</v>
      </c>
      <c r="B22" s="38">
        <v>0</v>
      </c>
      <c r="C22" s="38">
        <v>0</v>
      </c>
      <c r="D22" s="38">
        <v>0</v>
      </c>
    </row>
    <row r="23" spans="1:4" s="20" customFormat="1" ht="12.75" customHeight="1">
      <c r="A23" s="21" t="str">
        <f>'Income Stmt'!A36</f>
        <v>    Breeding</v>
      </c>
      <c r="B23" s="38">
        <v>0</v>
      </c>
      <c r="C23" s="38">
        <v>0</v>
      </c>
      <c r="D23" s="38">
        <v>0</v>
      </c>
    </row>
    <row r="24" spans="1:4" s="20" customFormat="1" ht="12.75" customHeight="1">
      <c r="A24" s="21" t="str">
        <f>'Income Stmt'!A37</f>
        <v>    Custom hire</v>
      </c>
      <c r="B24" s="38">
        <v>0</v>
      </c>
      <c r="C24" s="38">
        <v>0</v>
      </c>
      <c r="D24" s="38">
        <v>0</v>
      </c>
    </row>
    <row r="25" spans="1:4" s="20" customFormat="1" ht="12.75" customHeight="1">
      <c r="A25" s="21" t="str">
        <f>'Income Stmt'!A38</f>
        <v>    Distribution - trucking, shipping, etc.</v>
      </c>
      <c r="B25" s="38">
        <v>0</v>
      </c>
      <c r="C25" s="38">
        <v>800</v>
      </c>
      <c r="D25" s="38">
        <v>0</v>
      </c>
    </row>
    <row r="26" spans="1:4" s="20" customFormat="1" ht="12.75" customHeight="1">
      <c r="A26" s="21" t="str">
        <f>'Income Stmt'!A39</f>
        <v>    Feed purchased</v>
      </c>
      <c r="B26" s="38">
        <v>0</v>
      </c>
      <c r="C26" s="38">
        <v>0</v>
      </c>
      <c r="D26" s="38">
        <v>0</v>
      </c>
    </row>
    <row r="27" spans="1:4" s="20" customFormat="1" ht="12.75" customHeight="1">
      <c r="A27" s="21" t="str">
        <f>'Income Stmt'!A40</f>
        <v>    Fencing</v>
      </c>
      <c r="B27" s="38">
        <v>0</v>
      </c>
      <c r="C27" s="38">
        <v>0</v>
      </c>
      <c r="D27" s="38">
        <v>0</v>
      </c>
    </row>
    <row r="28" spans="1:4" s="28" customFormat="1" ht="12.75" customHeight="1">
      <c r="A28" s="21" t="str">
        <f>'Income Stmt'!A41</f>
        <v>    Fertilizer</v>
      </c>
      <c r="B28" s="38">
        <v>0</v>
      </c>
      <c r="C28" s="38">
        <v>0</v>
      </c>
      <c r="D28" s="38">
        <v>0</v>
      </c>
    </row>
    <row r="29" spans="1:4" s="20" customFormat="1" ht="12.75" customHeight="1">
      <c r="A29" s="21" t="str">
        <f>'Income Stmt'!A42</f>
        <v>    Fuel and oil</v>
      </c>
      <c r="B29" s="38">
        <v>0</v>
      </c>
      <c r="C29" s="38">
        <v>1200</v>
      </c>
      <c r="D29" s="38">
        <v>0</v>
      </c>
    </row>
    <row r="30" spans="1:4" s="20" customFormat="1" ht="12.75" customHeight="1">
      <c r="A30" s="21" t="str">
        <f>'Income Stmt'!A43</f>
        <v>    Greenhouse supplies</v>
      </c>
      <c r="B30" s="38">
        <v>0</v>
      </c>
      <c r="C30" s="38">
        <v>0</v>
      </c>
      <c r="D30" s="38">
        <v>0</v>
      </c>
    </row>
    <row r="31" spans="1:4" s="20" customFormat="1" ht="12.75" customHeight="1">
      <c r="A31" s="21" t="str">
        <f>'Income Stmt'!A44</f>
        <v>    Labor hired/payroll</v>
      </c>
      <c r="B31" s="38">
        <v>0</v>
      </c>
      <c r="C31" s="38">
        <v>8500</v>
      </c>
      <c r="D31" s="38">
        <v>0</v>
      </c>
    </row>
    <row r="32" spans="1:4" s="20" customFormat="1" ht="12.75" customHeight="1">
      <c r="A32" s="21" t="str">
        <f>'Income Stmt'!A45</f>
        <v>    Market livestock purchased for resale</v>
      </c>
      <c r="B32" s="38">
        <v>0</v>
      </c>
      <c r="C32" s="38">
        <v>0</v>
      </c>
      <c r="D32" s="38">
        <v>0</v>
      </c>
    </row>
    <row r="33" spans="1:4" s="20" customFormat="1" ht="12.75" customHeight="1">
      <c r="A33" s="21" t="str">
        <f>'Income Stmt'!A47</f>
        <v>    Packaging and labels</v>
      </c>
      <c r="B33" s="38">
        <v>0</v>
      </c>
      <c r="C33" s="38">
        <v>800</v>
      </c>
      <c r="D33" s="38">
        <v>0</v>
      </c>
    </row>
    <row r="34" spans="1:4" s="20" customFormat="1" ht="12.75" customHeight="1">
      <c r="A34" s="21" t="str">
        <f>'Income Stmt'!A48</f>
        <v>    Processing/butchering services</v>
      </c>
      <c r="B34" s="38">
        <v>0</v>
      </c>
      <c r="C34" s="38">
        <v>0</v>
      </c>
      <c r="D34" s="38">
        <v>0</v>
      </c>
    </row>
    <row r="35" spans="1:4" s="20" customFormat="1" ht="12.75" customHeight="1">
      <c r="A35" s="21" t="str">
        <f>'Income Stmt'!A49</f>
        <v>    Professional services &amp; fees</v>
      </c>
      <c r="B35" s="38">
        <v>0</v>
      </c>
      <c r="C35" s="38">
        <v>650</v>
      </c>
      <c r="D35" s="38">
        <v>0</v>
      </c>
    </row>
    <row r="36" spans="1:4" s="20" customFormat="1" ht="12.75" customHeight="1">
      <c r="A36" s="21" t="str">
        <f>'Income Stmt'!A50</f>
        <v>    Purchased products for resale</v>
      </c>
      <c r="B36" s="38">
        <v>0</v>
      </c>
      <c r="C36" s="38">
        <v>0</v>
      </c>
      <c r="D36" s="38">
        <v>0</v>
      </c>
    </row>
    <row r="37" spans="1:4" s="20" customFormat="1" ht="12.75" customHeight="1">
      <c r="A37" s="21" t="str">
        <f>'Income Stmt'!A51</f>
        <v>    Repairs, maintenance</v>
      </c>
      <c r="B37" s="38">
        <v>0</v>
      </c>
      <c r="C37" s="38">
        <v>6000</v>
      </c>
      <c r="D37" s="38">
        <v>0</v>
      </c>
    </row>
    <row r="38" spans="1:4" s="20" customFormat="1" ht="12.75" customHeight="1">
      <c r="A38" s="21" t="str">
        <f>'Income Stmt'!A52</f>
        <v>    Seeds &amp; plants purchased</v>
      </c>
      <c r="B38" s="38">
        <v>0</v>
      </c>
      <c r="C38" s="38">
        <v>0</v>
      </c>
      <c r="D38" s="38">
        <v>0</v>
      </c>
    </row>
    <row r="39" spans="1:4" s="20" customFormat="1" ht="12.75" customHeight="1">
      <c r="A39" s="21" t="str">
        <f>'Income Stmt'!A53</f>
        <v>    Supplies</v>
      </c>
      <c r="B39" s="38">
        <v>0</v>
      </c>
      <c r="C39" s="38">
        <v>9000</v>
      </c>
      <c r="D39" s="38">
        <v>0</v>
      </c>
    </row>
    <row r="40" spans="1:4" s="20" customFormat="1" ht="12.75" customHeight="1">
      <c r="A40" s="21" t="str">
        <f>'Income Stmt'!A54</f>
        <v>    Veterinary &amp; medicine expense</v>
      </c>
      <c r="B40" s="38">
        <v>0</v>
      </c>
      <c r="C40" s="38">
        <v>0</v>
      </c>
      <c r="D40" s="38">
        <v>0</v>
      </c>
    </row>
    <row r="41" spans="1:4" s="20" customFormat="1" ht="12.75" customHeight="1">
      <c r="A41" s="21" t="s">
        <v>382</v>
      </c>
      <c r="B41" s="38">
        <v>0</v>
      </c>
      <c r="C41" s="38">
        <v>3564</v>
      </c>
      <c r="D41" s="38">
        <v>0</v>
      </c>
    </row>
    <row r="42" spans="1:4" s="20" customFormat="1" ht="12.75" customHeight="1">
      <c r="A42" s="21" t="s">
        <v>383</v>
      </c>
      <c r="B42" s="38">
        <v>0</v>
      </c>
      <c r="C42" s="38">
        <v>4275</v>
      </c>
      <c r="D42" s="38">
        <v>0</v>
      </c>
    </row>
    <row r="43" spans="1:4" s="20" customFormat="1" ht="12.75" customHeight="1">
      <c r="A43" s="21" t="s">
        <v>362</v>
      </c>
      <c r="B43" s="38">
        <v>0</v>
      </c>
      <c r="C43" s="38">
        <v>600</v>
      </c>
      <c r="D43" s="38">
        <v>0</v>
      </c>
    </row>
    <row r="44" spans="1:4" s="20" customFormat="1" ht="12.75" customHeight="1">
      <c r="A44" s="21" t="str">
        <f>'Income Stmt'!A58</f>
        <v>    Other:</v>
      </c>
      <c r="B44" s="38">
        <v>0</v>
      </c>
      <c r="C44" s="38">
        <v>0</v>
      </c>
      <c r="D44" s="38">
        <v>0</v>
      </c>
    </row>
    <row r="45" spans="1:4" s="20" customFormat="1" ht="11.25">
      <c r="A45" s="19" t="s">
        <v>59</v>
      </c>
      <c r="B45" s="41">
        <f>SUM(B21:B44)</f>
        <v>0</v>
      </c>
      <c r="C45" s="41">
        <f>SUM(C21:C44)</f>
        <v>35889</v>
      </c>
      <c r="D45" s="41">
        <f>SUM(D21:D44)</f>
        <v>0</v>
      </c>
    </row>
    <row r="46" spans="1:4" s="20" customFormat="1" ht="11.25">
      <c r="A46" s="21"/>
      <c r="B46" s="27"/>
      <c r="C46" s="27"/>
      <c r="D46" s="27"/>
    </row>
    <row r="47" spans="1:4" s="20" customFormat="1" ht="11.25">
      <c r="A47" s="19" t="s">
        <v>61</v>
      </c>
      <c r="B47" s="27"/>
      <c r="C47" s="27"/>
      <c r="D47" s="27"/>
    </row>
    <row r="48" spans="1:4" s="20" customFormat="1" ht="12.75" customHeight="1">
      <c r="A48" s="21" t="str">
        <f>'Income Stmt'!A62</f>
        <v>    Auto &amp; truck</v>
      </c>
      <c r="B48" s="38">
        <v>0</v>
      </c>
      <c r="C48" s="38">
        <v>1700</v>
      </c>
      <c r="D48" s="38">
        <v>0</v>
      </c>
    </row>
    <row r="49" spans="1:4" s="28" customFormat="1" ht="12.75" customHeight="1">
      <c r="A49" s="21" t="str">
        <f>'Income Stmt'!A64</f>
        <v>    Insurance, farm share</v>
      </c>
      <c r="B49" s="38">
        <v>0</v>
      </c>
      <c r="C49" s="38">
        <v>3800</v>
      </c>
      <c r="D49" s="38">
        <v>0</v>
      </c>
    </row>
    <row r="50" spans="1:4" s="20" customFormat="1" ht="12.75" customHeight="1">
      <c r="A50" s="21" t="str">
        <f>'Income Stmt'!A65</f>
        <v>    Property tax, farm share</v>
      </c>
      <c r="B50" s="38">
        <v>0</v>
      </c>
      <c r="C50" s="38">
        <v>2375</v>
      </c>
      <c r="D50" s="38">
        <v>0</v>
      </c>
    </row>
    <row r="51" spans="1:4" s="29" customFormat="1" ht="12.75" customHeight="1">
      <c r="A51" s="21" t="str">
        <f>'Income Stmt'!A66</f>
        <v>    Rents paid—land, buildings</v>
      </c>
      <c r="B51" s="38">
        <v>0</v>
      </c>
      <c r="C51" s="38">
        <v>2200</v>
      </c>
      <c r="D51" s="38">
        <v>0</v>
      </c>
    </row>
    <row r="52" spans="1:4" s="22" customFormat="1" ht="12.75" customHeight="1">
      <c r="A52" s="21" t="str">
        <f>'Income Stmt'!A67</f>
        <v>    Rents paid—equipment, livestock</v>
      </c>
      <c r="B52" s="38">
        <v>0</v>
      </c>
      <c r="C52" s="38">
        <v>0</v>
      </c>
      <c r="D52" s="38">
        <v>0</v>
      </c>
    </row>
    <row r="53" spans="1:4" s="29" customFormat="1" ht="12.75" customHeight="1">
      <c r="A53" s="21" t="str">
        <f>'Income Stmt'!A68</f>
        <v>    Utilities, farm share</v>
      </c>
      <c r="B53" s="38">
        <v>0</v>
      </c>
      <c r="C53" s="38">
        <v>0</v>
      </c>
      <c r="D53" s="38">
        <v>0</v>
      </c>
    </row>
    <row r="54" spans="1:4" s="22" customFormat="1" ht="12.75" customHeight="1">
      <c r="A54" s="21" t="s">
        <v>361</v>
      </c>
      <c r="B54" s="38">
        <v>0</v>
      </c>
      <c r="C54" s="38">
        <v>650</v>
      </c>
      <c r="D54" s="38">
        <v>0</v>
      </c>
    </row>
    <row r="55" spans="1:4" s="29" customFormat="1" ht="12.75" customHeight="1">
      <c r="A55" s="21" t="s">
        <v>379</v>
      </c>
      <c r="B55" s="38">
        <v>0</v>
      </c>
      <c r="C55" s="38">
        <v>1800</v>
      </c>
      <c r="D55" s="38">
        <v>0</v>
      </c>
    </row>
    <row r="56" spans="1:4" s="22" customFormat="1" ht="12.75" customHeight="1">
      <c r="A56" s="21" t="str">
        <f>'Income Stmt'!A71</f>
        <v>    Other:</v>
      </c>
      <c r="B56" s="38">
        <v>0</v>
      </c>
      <c r="C56" s="38">
        <v>0</v>
      </c>
      <c r="D56" s="38">
        <v>0</v>
      </c>
    </row>
    <row r="57" spans="1:4" s="29" customFormat="1" ht="12.75" customHeight="1">
      <c r="A57" s="21" t="str">
        <f>'Income Stmt'!A72</f>
        <v>    Other:</v>
      </c>
      <c r="B57" s="38">
        <v>0</v>
      </c>
      <c r="C57" s="38">
        <v>0</v>
      </c>
      <c r="D57" s="38">
        <v>0</v>
      </c>
    </row>
    <row r="58" spans="1:4" s="29" customFormat="1" ht="12.75" customHeight="1">
      <c r="A58" s="30" t="s">
        <v>138</v>
      </c>
      <c r="B58" s="41">
        <f>SUM(B48:B57)</f>
        <v>0</v>
      </c>
      <c r="C58" s="41">
        <f>SUM(C48:C57)</f>
        <v>12525</v>
      </c>
      <c r="D58" s="41">
        <f>SUM(D48:D57)</f>
        <v>0</v>
      </c>
    </row>
    <row r="59" spans="1:4" s="29" customFormat="1" ht="12.75" customHeight="1">
      <c r="A59" s="30"/>
      <c r="B59" s="31"/>
      <c r="C59" s="31"/>
      <c r="D59" s="31"/>
    </row>
    <row r="60" spans="1:4" s="29" customFormat="1" ht="12.75" customHeight="1">
      <c r="A60" s="23" t="s">
        <v>139</v>
      </c>
      <c r="B60" s="40">
        <f>SUM(B58+B45)</f>
        <v>0</v>
      </c>
      <c r="C60" s="40">
        <f>SUM(C58+C45)</f>
        <v>48414</v>
      </c>
      <c r="D60" s="40">
        <f>SUM(D58+D45)</f>
        <v>0</v>
      </c>
    </row>
    <row r="61" spans="1:4" s="33" customFormat="1" ht="12.75">
      <c r="A61" s="23"/>
      <c r="B61" s="32"/>
      <c r="C61" s="32"/>
      <c r="D61" s="32"/>
    </row>
    <row r="62" spans="1:4" ht="12.75">
      <c r="A62" s="23" t="s">
        <v>140</v>
      </c>
      <c r="B62" s="40">
        <f>B17-B60</f>
        <v>0</v>
      </c>
      <c r="C62" s="40">
        <f>C17-C60</f>
        <v>69111</v>
      </c>
      <c r="D62" s="40">
        <f>D17-D60</f>
        <v>0</v>
      </c>
    </row>
    <row r="63" spans="1:4" ht="12.75">
      <c r="A63" s="23"/>
      <c r="B63" s="32"/>
      <c r="C63" s="32"/>
      <c r="D63" s="32"/>
    </row>
    <row r="64" spans="1:4" s="29" customFormat="1" ht="12.75" customHeight="1">
      <c r="A64" s="250" t="s">
        <v>356</v>
      </c>
      <c r="B64" s="251">
        <v>0</v>
      </c>
      <c r="C64" s="251">
        <v>2000</v>
      </c>
      <c r="D64" s="251">
        <v>0</v>
      </c>
    </row>
    <row r="65" spans="1:4" s="29" customFormat="1" ht="12.75" customHeight="1">
      <c r="A65" s="250" t="s">
        <v>357</v>
      </c>
      <c r="B65" s="251">
        <v>0</v>
      </c>
      <c r="C65" s="251">
        <v>0</v>
      </c>
      <c r="D65" s="251">
        <v>0</v>
      </c>
    </row>
    <row r="66" spans="1:4" s="29" customFormat="1" ht="12.75">
      <c r="A66" s="206" t="s">
        <v>354</v>
      </c>
      <c r="B66" s="39">
        <v>0</v>
      </c>
      <c r="C66" s="39">
        <v>21000</v>
      </c>
      <c r="D66" s="39">
        <v>0</v>
      </c>
    </row>
    <row r="67" spans="1:4" s="29" customFormat="1" ht="12.75">
      <c r="A67" s="206" t="s">
        <v>354</v>
      </c>
      <c r="B67" s="39">
        <v>0</v>
      </c>
      <c r="C67" s="39">
        <v>1800</v>
      </c>
      <c r="D67" s="39">
        <v>0</v>
      </c>
    </row>
    <row r="68" spans="1:4" s="29" customFormat="1" ht="12.75">
      <c r="A68" s="206" t="s">
        <v>354</v>
      </c>
      <c r="B68" s="39">
        <v>0</v>
      </c>
      <c r="C68" s="39">
        <v>0</v>
      </c>
      <c r="D68" s="39">
        <v>0</v>
      </c>
    </row>
    <row r="69" spans="1:4" s="29" customFormat="1" ht="12.75">
      <c r="A69" s="206" t="s">
        <v>299</v>
      </c>
      <c r="B69" s="39">
        <v>0</v>
      </c>
      <c r="C69" s="39">
        <v>30000</v>
      </c>
      <c r="D69" s="39">
        <v>0</v>
      </c>
    </row>
    <row r="70" spans="1:4" s="29" customFormat="1" ht="12.75">
      <c r="A70" s="206" t="s">
        <v>300</v>
      </c>
      <c r="B70" s="39"/>
      <c r="C70" s="39">
        <v>2000</v>
      </c>
      <c r="D70" s="39"/>
    </row>
    <row r="71" spans="1:4" s="29" customFormat="1" ht="12.75">
      <c r="A71" s="206" t="s">
        <v>300</v>
      </c>
      <c r="B71" s="39">
        <v>0</v>
      </c>
      <c r="C71" s="39">
        <v>11000</v>
      </c>
      <c r="D71" s="39">
        <v>0</v>
      </c>
    </row>
    <row r="72" spans="1:4" ht="12.75">
      <c r="A72" s="34"/>
      <c r="B72" s="35"/>
      <c r="C72" s="35"/>
      <c r="D72" s="35"/>
    </row>
    <row r="73" spans="1:4" ht="12.75">
      <c r="A73" s="36" t="s">
        <v>141</v>
      </c>
      <c r="B73" s="252">
        <f>B62+SUM(B64:B65)-SUM(B66:B71)</f>
        <v>0</v>
      </c>
      <c r="C73" s="252">
        <f>C62+SUM(C64:C65)-SUM(C66:C71)</f>
        <v>5311</v>
      </c>
      <c r="D73" s="252">
        <f>D62+SUM(D64:D65)-SUM(D66:D71)</f>
        <v>0</v>
      </c>
    </row>
    <row r="74" spans="1:4" ht="12.75">
      <c r="A74" s="34"/>
      <c r="B74" s="35"/>
      <c r="C74" s="35"/>
      <c r="D74" s="35"/>
    </row>
    <row r="75" spans="1:4" s="29" customFormat="1" ht="12.75">
      <c r="A75" s="206" t="s">
        <v>301</v>
      </c>
      <c r="B75" s="39">
        <v>0</v>
      </c>
      <c r="C75" s="39">
        <v>0</v>
      </c>
      <c r="D75" s="39">
        <v>0</v>
      </c>
    </row>
    <row r="76" spans="1:4" s="29" customFormat="1" ht="12.75">
      <c r="A76" s="207"/>
      <c r="B76" s="35"/>
      <c r="C76" s="35"/>
      <c r="D76" s="35"/>
    </row>
    <row r="77" spans="1:4" s="29" customFormat="1" ht="12.75">
      <c r="A77" s="208" t="s">
        <v>302</v>
      </c>
      <c r="B77" s="209">
        <f>B73-B75</f>
        <v>0</v>
      </c>
      <c r="C77" s="209">
        <f>C73-C75</f>
        <v>5311</v>
      </c>
      <c r="D77" s="209">
        <f>D73-D75</f>
        <v>0</v>
      </c>
    </row>
    <row r="78" ht="12.75">
      <c r="C78" s="20"/>
    </row>
    <row r="79" spans="1:3" ht="12.75">
      <c r="A79" s="29" t="s">
        <v>355</v>
      </c>
      <c r="C79" s="20"/>
    </row>
    <row r="80" spans="1:3" ht="12.75">
      <c r="A80" s="29"/>
      <c r="C80" s="20"/>
    </row>
    <row r="81" spans="1:3" ht="12.75">
      <c r="A81" s="22" t="s">
        <v>216</v>
      </c>
      <c r="C81" s="20"/>
    </row>
    <row r="82" spans="1:4" ht="12.75">
      <c r="A82" s="305"/>
      <c r="B82" s="305"/>
      <c r="C82" s="305"/>
      <c r="D82" s="305"/>
    </row>
    <row r="83" spans="1:4" ht="12.75">
      <c r="A83" s="305"/>
      <c r="B83" s="305"/>
      <c r="C83" s="305"/>
      <c r="D83" s="305"/>
    </row>
    <row r="84" spans="1:4" ht="12.75">
      <c r="A84" s="305"/>
      <c r="B84" s="305"/>
      <c r="C84" s="305"/>
      <c r="D84" s="305"/>
    </row>
    <row r="85" spans="1:4" ht="12.75">
      <c r="A85" s="305"/>
      <c r="B85" s="305"/>
      <c r="C85" s="305"/>
      <c r="D85" s="305"/>
    </row>
    <row r="86" spans="1:4" ht="12.75">
      <c r="A86" s="305"/>
      <c r="B86" s="305"/>
      <c r="C86" s="305"/>
      <c r="D86" s="305"/>
    </row>
    <row r="87" spans="1:4" ht="12.75">
      <c r="A87" s="305"/>
      <c r="B87" s="305"/>
      <c r="C87" s="305"/>
      <c r="D87" s="305"/>
    </row>
    <row r="88" spans="1:4" ht="12.75">
      <c r="A88" s="305"/>
      <c r="B88" s="305"/>
      <c r="C88" s="305"/>
      <c r="D88" s="305"/>
    </row>
    <row r="89" spans="1:4" ht="12.75">
      <c r="A89" s="305"/>
      <c r="B89" s="305"/>
      <c r="C89" s="305"/>
      <c r="D89" s="305"/>
    </row>
    <row r="90" spans="1:4" ht="12.75">
      <c r="A90" s="305"/>
      <c r="B90" s="305"/>
      <c r="C90" s="305"/>
      <c r="D90" s="305"/>
    </row>
    <row r="91" spans="1:4" ht="12.75">
      <c r="A91" s="305"/>
      <c r="B91" s="305"/>
      <c r="C91" s="305"/>
      <c r="D91" s="305"/>
    </row>
    <row r="92" spans="1:4" ht="12.75">
      <c r="A92" s="305"/>
      <c r="B92" s="305"/>
      <c r="C92" s="305"/>
      <c r="D92" s="305"/>
    </row>
    <row r="93" spans="1:4" ht="12.75">
      <c r="A93" s="305"/>
      <c r="B93" s="305"/>
      <c r="C93" s="305"/>
      <c r="D93" s="305"/>
    </row>
    <row r="94" spans="1:4" ht="12.75">
      <c r="A94" s="305"/>
      <c r="B94" s="305"/>
      <c r="C94" s="305"/>
      <c r="D94" s="305"/>
    </row>
    <row r="95" spans="1:4" ht="12.75">
      <c r="A95" s="305"/>
      <c r="B95" s="305"/>
      <c r="C95" s="305"/>
      <c r="D95" s="305"/>
    </row>
    <row r="96" spans="1:4" ht="12.75">
      <c r="A96" s="305"/>
      <c r="B96" s="305"/>
      <c r="C96" s="305"/>
      <c r="D96" s="305"/>
    </row>
    <row r="97" spans="1:4" ht="12.75">
      <c r="A97" s="305"/>
      <c r="B97" s="305"/>
      <c r="C97" s="305"/>
      <c r="D97" s="305"/>
    </row>
    <row r="98" spans="1:4" ht="12.75">
      <c r="A98" s="305"/>
      <c r="B98" s="305"/>
      <c r="C98" s="305"/>
      <c r="D98" s="305"/>
    </row>
    <row r="99" ht="12.75">
      <c r="A99" s="22" t="s">
        <v>217</v>
      </c>
    </row>
    <row r="100" spans="1:4" ht="12.75">
      <c r="A100" s="305"/>
      <c r="B100" s="305"/>
      <c r="C100" s="305"/>
      <c r="D100" s="305"/>
    </row>
    <row r="101" spans="1:4" ht="12.75">
      <c r="A101" s="305"/>
      <c r="B101" s="305"/>
      <c r="C101" s="305"/>
      <c r="D101" s="305"/>
    </row>
    <row r="102" spans="1:4" ht="12.75">
      <c r="A102" s="305"/>
      <c r="B102" s="305"/>
      <c r="C102" s="305"/>
      <c r="D102" s="305"/>
    </row>
    <row r="103" spans="1:4" ht="12.75">
      <c r="A103" s="305"/>
      <c r="B103" s="305"/>
      <c r="C103" s="305"/>
      <c r="D103" s="305"/>
    </row>
    <row r="104" spans="1:4" ht="12.75">
      <c r="A104" s="305"/>
      <c r="B104" s="305"/>
      <c r="C104" s="305"/>
      <c r="D104" s="305"/>
    </row>
    <row r="105" spans="1:4" ht="12.75">
      <c r="A105" s="305"/>
      <c r="B105" s="305"/>
      <c r="C105" s="305"/>
      <c r="D105" s="305"/>
    </row>
    <row r="106" spans="1:4" ht="12.75">
      <c r="A106" s="305"/>
      <c r="B106" s="305"/>
      <c r="C106" s="305"/>
      <c r="D106" s="305"/>
    </row>
    <row r="107" spans="1:4" ht="12.75">
      <c r="A107" s="305"/>
      <c r="B107" s="305"/>
      <c r="C107" s="305"/>
      <c r="D107" s="305"/>
    </row>
    <row r="108" spans="1:4" ht="12.75">
      <c r="A108" s="305"/>
      <c r="B108" s="305"/>
      <c r="C108" s="305"/>
      <c r="D108" s="305"/>
    </row>
    <row r="109" spans="1:4" ht="12.75">
      <c r="A109" s="305"/>
      <c r="B109" s="305"/>
      <c r="C109" s="305"/>
      <c r="D109" s="305"/>
    </row>
    <row r="110" spans="1:4" ht="12.75">
      <c r="A110" s="305"/>
      <c r="B110" s="305"/>
      <c r="C110" s="305"/>
      <c r="D110" s="305"/>
    </row>
    <row r="111" spans="1:4" ht="12.75">
      <c r="A111" s="305"/>
      <c r="B111" s="305"/>
      <c r="C111" s="305"/>
      <c r="D111" s="305"/>
    </row>
    <row r="112" spans="1:4" ht="12.75">
      <c r="A112" s="305"/>
      <c r="B112" s="305"/>
      <c r="C112" s="305"/>
      <c r="D112" s="305"/>
    </row>
    <row r="113" spans="1:4" ht="12.75">
      <c r="A113" s="305"/>
      <c r="B113" s="305"/>
      <c r="C113" s="305"/>
      <c r="D113" s="305"/>
    </row>
    <row r="114" spans="1:4" ht="12.75">
      <c r="A114" s="305"/>
      <c r="B114" s="305"/>
      <c r="C114" s="305"/>
      <c r="D114" s="305"/>
    </row>
    <row r="115" spans="1:4" ht="12.75">
      <c r="A115" s="305"/>
      <c r="B115" s="305"/>
      <c r="C115" s="305"/>
      <c r="D115" s="305"/>
    </row>
  </sheetData>
  <sheetProtection formatCells="0" formatColumns="0" formatRows="0" insertRows="0"/>
  <protectedRanges>
    <protectedRange sqref="A2:D2" name="Titles"/>
    <protectedRange sqref="B21:D44 B64:D65 B48:D57 A85:D119 B9:D15" name="Data"/>
    <protectedRange sqref="A3:D4" name="Titles_1"/>
    <protectedRange sqref="B71:D71 B66:D68 B75:D75" name="Data_1"/>
    <protectedRange sqref="A81:D84" name="Assumptions"/>
  </protectedRanges>
  <mergeCells count="33">
    <mergeCell ref="A107:D107"/>
    <mergeCell ref="A108:D108"/>
    <mergeCell ref="A109:D109"/>
    <mergeCell ref="A98:D98"/>
    <mergeCell ref="A100:D100"/>
    <mergeCell ref="A101:D101"/>
    <mergeCell ref="A112:D112"/>
    <mergeCell ref="A113:D113"/>
    <mergeCell ref="A114:D114"/>
    <mergeCell ref="A102:D102"/>
    <mergeCell ref="A110:D110"/>
    <mergeCell ref="A111:D111"/>
    <mergeCell ref="A106:D106"/>
    <mergeCell ref="A95:D95"/>
    <mergeCell ref="A96:D96"/>
    <mergeCell ref="A97:D97"/>
    <mergeCell ref="A115:D115"/>
    <mergeCell ref="A86:D86"/>
    <mergeCell ref="A87:D87"/>
    <mergeCell ref="A88:D88"/>
    <mergeCell ref="A89:D89"/>
    <mergeCell ref="A90:D90"/>
    <mergeCell ref="A103:D103"/>
    <mergeCell ref="A84:D84"/>
    <mergeCell ref="A82:D82"/>
    <mergeCell ref="A83:D83"/>
    <mergeCell ref="A104:D104"/>
    <mergeCell ref="A105:D105"/>
    <mergeCell ref="A85:D85"/>
    <mergeCell ref="A91:D91"/>
    <mergeCell ref="A92:D92"/>
    <mergeCell ref="A93:D93"/>
    <mergeCell ref="A94:D94"/>
  </mergeCells>
  <printOptions/>
  <pageMargins left="0.5" right="0.5" top="0.5" bottom="0.5" header="0.5" footer="0.5"/>
  <pageSetup fitToHeight="2" fitToWidth="1" horizontalDpi="600" verticalDpi="600" orientation="portrait" r:id="rId1"/>
  <rowBreaks count="2" manualBreakCount="2">
    <brk id="31" max="2" man="1"/>
    <brk id="79" max="6" man="1"/>
  </rowBreaks>
  <ignoredErrors>
    <ignoredError sqref="B17:C17" emptyCellReference="1"/>
  </ignoredErrors>
</worksheet>
</file>

<file path=xl/worksheets/sheet2.xml><?xml version="1.0" encoding="utf-8"?>
<worksheet xmlns="http://schemas.openxmlformats.org/spreadsheetml/2006/main" xmlns:r="http://schemas.openxmlformats.org/officeDocument/2006/relationships">
  <sheetPr>
    <pageSetUpPr fitToPage="1"/>
  </sheetPr>
  <dimension ref="A1:O141"/>
  <sheetViews>
    <sheetView tabSelected="1" zoomScale="80" zoomScaleNormal="80" zoomScalePageLayoutView="0" workbookViewId="0" topLeftCell="A1">
      <selection activeCell="L91" sqref="L91"/>
    </sheetView>
  </sheetViews>
  <sheetFormatPr defaultColWidth="8.8515625" defaultRowHeight="12.75"/>
  <cols>
    <col min="1" max="1" width="55.00390625" style="109" customWidth="1"/>
    <col min="2" max="2" width="9.00390625" style="179" customWidth="1"/>
    <col min="3" max="4" width="9.140625" style="175" customWidth="1"/>
    <col min="5" max="5" width="9.421875" style="180" customWidth="1"/>
    <col min="6" max="6" width="10.140625" style="180" customWidth="1"/>
    <col min="7" max="7" width="11.00390625" style="180" customWidth="1"/>
    <col min="8" max="8" width="12.421875" style="180" customWidth="1"/>
    <col min="9" max="9" width="13.140625" style="175" customWidth="1"/>
    <col min="10" max="10" width="12.8515625" style="175" customWidth="1"/>
    <col min="11" max="11" width="13.28125" style="175" customWidth="1"/>
    <col min="12" max="12" width="20.421875" style="125" customWidth="1"/>
    <col min="13" max="13" width="9.140625" style="126" customWidth="1"/>
    <col min="14" max="15" width="9.140625" style="127" customWidth="1"/>
    <col min="16" max="16384" width="8.8515625" style="109" customWidth="1"/>
  </cols>
  <sheetData>
    <row r="1" spans="1:15" ht="23.25" customHeight="1">
      <c r="A1" s="324" t="s">
        <v>0</v>
      </c>
      <c r="B1" s="324"/>
      <c r="C1" s="324"/>
      <c r="D1" s="324"/>
      <c r="E1" s="324"/>
      <c r="F1" s="324"/>
      <c r="G1" s="324"/>
      <c r="H1" s="108"/>
      <c r="I1" s="108"/>
      <c r="J1" s="108"/>
      <c r="K1" s="108"/>
      <c r="L1" s="109"/>
      <c r="M1" s="109"/>
      <c r="N1" s="109"/>
      <c r="O1" s="109"/>
    </row>
    <row r="2" spans="1:15" ht="14.25" customHeight="1">
      <c r="A2" s="325" t="s">
        <v>310</v>
      </c>
      <c r="B2" s="325"/>
      <c r="C2" s="325"/>
      <c r="D2" s="325"/>
      <c r="E2" s="325"/>
      <c r="F2" s="325"/>
      <c r="G2" s="325"/>
      <c r="H2" s="108"/>
      <c r="I2" s="108"/>
      <c r="J2" s="108"/>
      <c r="K2" s="108"/>
      <c r="L2" s="109"/>
      <c r="M2" s="109"/>
      <c r="N2" s="109"/>
      <c r="O2" s="109"/>
    </row>
    <row r="3" spans="1:15" ht="14.25" customHeight="1">
      <c r="A3" s="326" t="s">
        <v>278</v>
      </c>
      <c r="B3" s="326"/>
      <c r="C3" s="326"/>
      <c r="D3" s="326"/>
      <c r="E3" s="326"/>
      <c r="F3" s="326"/>
      <c r="G3" s="326"/>
      <c r="H3" s="108"/>
      <c r="I3" s="108"/>
      <c r="J3" s="108"/>
      <c r="K3" s="108"/>
      <c r="L3" s="109"/>
      <c r="M3" s="109"/>
      <c r="N3" s="109"/>
      <c r="O3" s="109"/>
    </row>
    <row r="4" spans="1:11" s="211" customFormat="1" ht="14.25" customHeight="1">
      <c r="A4" s="322" t="s">
        <v>304</v>
      </c>
      <c r="B4" s="322"/>
      <c r="C4" s="322"/>
      <c r="D4" s="322"/>
      <c r="E4" s="322"/>
      <c r="F4" s="322"/>
      <c r="G4" s="322"/>
      <c r="H4" s="210"/>
      <c r="I4" s="210"/>
      <c r="J4" s="210"/>
      <c r="K4" s="210"/>
    </row>
    <row r="5" spans="1:15" ht="14.25" customHeight="1">
      <c r="A5" s="327"/>
      <c r="B5" s="327"/>
      <c r="C5" s="327"/>
      <c r="D5" s="327"/>
      <c r="E5" s="327"/>
      <c r="F5" s="327"/>
      <c r="G5" s="327"/>
      <c r="H5" s="108"/>
      <c r="I5" s="108"/>
      <c r="J5" s="108"/>
      <c r="K5" s="108"/>
      <c r="L5" s="109"/>
      <c r="M5" s="109"/>
      <c r="N5" s="109"/>
      <c r="O5" s="109"/>
    </row>
    <row r="6" spans="1:15" ht="27" customHeight="1">
      <c r="A6" s="216" t="s">
        <v>179</v>
      </c>
      <c r="B6" s="318" t="s">
        <v>358</v>
      </c>
      <c r="C6" s="318"/>
      <c r="D6" s="318"/>
      <c r="E6" s="318"/>
      <c r="F6" s="318"/>
      <c r="G6" s="318"/>
      <c r="H6" s="108"/>
      <c r="I6" s="108"/>
      <c r="J6" s="108"/>
      <c r="K6" s="108"/>
      <c r="L6" s="109"/>
      <c r="M6" s="109"/>
      <c r="N6" s="109"/>
      <c r="O6" s="109"/>
    </row>
    <row r="7" spans="1:15" ht="27" customHeight="1">
      <c r="A7" s="216" t="s">
        <v>180</v>
      </c>
      <c r="B7" s="319">
        <v>42877</v>
      </c>
      <c r="C7" s="320"/>
      <c r="D7" s="320"/>
      <c r="E7" s="320"/>
      <c r="F7" s="320"/>
      <c r="G7" s="321"/>
      <c r="H7" s="108"/>
      <c r="I7" s="108"/>
      <c r="J7" s="108"/>
      <c r="K7" s="108"/>
      <c r="L7" s="109"/>
      <c r="M7" s="109"/>
      <c r="N7" s="109"/>
      <c r="O7" s="109"/>
    </row>
    <row r="8" spans="1:11" s="8" customFormat="1" ht="20.25" customHeight="1">
      <c r="A8" s="323"/>
      <c r="B8" s="323"/>
      <c r="C8" s="323"/>
      <c r="D8" s="323"/>
      <c r="E8" s="323"/>
      <c r="F8" s="237"/>
      <c r="G8" s="237"/>
      <c r="H8" s="237"/>
      <c r="I8" s="237"/>
      <c r="J8" s="237"/>
      <c r="K8" s="237"/>
    </row>
    <row r="9" spans="1:11" s="29" customFormat="1" ht="42" customHeight="1">
      <c r="A9" s="313" t="s">
        <v>348</v>
      </c>
      <c r="B9" s="313"/>
      <c r="C9" s="313"/>
      <c r="D9" s="313"/>
      <c r="E9" s="313"/>
      <c r="F9" s="313"/>
      <c r="G9" s="313"/>
      <c r="H9" s="253"/>
      <c r="I9" s="314" t="s">
        <v>349</v>
      </c>
      <c r="J9" s="314"/>
      <c r="K9" s="253"/>
    </row>
    <row r="10" spans="1:15" s="247" customFormat="1" ht="17.25">
      <c r="A10" s="238" t="s">
        <v>279</v>
      </c>
      <c r="B10" s="239">
        <v>2017</v>
      </c>
      <c r="C10" s="240"/>
      <c r="D10" s="240"/>
      <c r="E10" s="241"/>
      <c r="F10" s="242"/>
      <c r="G10" s="242"/>
      <c r="H10" s="242"/>
      <c r="I10" s="314"/>
      <c r="J10" s="314"/>
      <c r="K10" s="243"/>
      <c r="L10" s="244"/>
      <c r="M10" s="245"/>
      <c r="N10" s="246"/>
      <c r="O10" s="246"/>
    </row>
    <row r="11" spans="1:15" s="120" customFormat="1" ht="52.5">
      <c r="A11" s="114" t="s">
        <v>231</v>
      </c>
      <c r="B11" s="115" t="s">
        <v>232</v>
      </c>
      <c r="C11" s="116" t="s">
        <v>280</v>
      </c>
      <c r="D11" s="259" t="s">
        <v>281</v>
      </c>
      <c r="E11" s="260" t="s">
        <v>233</v>
      </c>
      <c r="F11" s="260" t="s">
        <v>234</v>
      </c>
      <c r="G11" s="261" t="s">
        <v>235</v>
      </c>
      <c r="H11" s="262" t="s">
        <v>313</v>
      </c>
      <c r="I11" s="259" t="s">
        <v>236</v>
      </c>
      <c r="J11" s="259" t="s">
        <v>237</v>
      </c>
      <c r="K11" s="263" t="s">
        <v>238</v>
      </c>
      <c r="L11" s="117"/>
      <c r="M11" s="118"/>
      <c r="N11" s="119"/>
      <c r="O11" s="119"/>
    </row>
    <row r="12" spans="1:11" ht="17.25">
      <c r="A12" s="110" t="s">
        <v>239</v>
      </c>
      <c r="B12" s="121"/>
      <c r="C12" s="254"/>
      <c r="D12" s="282"/>
      <c r="E12" s="280"/>
      <c r="F12" s="280"/>
      <c r="G12" s="280"/>
      <c r="H12" s="280"/>
      <c r="I12" s="281"/>
      <c r="J12" s="281"/>
      <c r="K12" s="288"/>
    </row>
    <row r="13" spans="1:12" ht="12" customHeight="1">
      <c r="A13" s="128" t="s">
        <v>240</v>
      </c>
      <c r="B13" s="121"/>
      <c r="C13" s="254"/>
      <c r="D13" s="283"/>
      <c r="E13" s="268"/>
      <c r="F13" s="268"/>
      <c r="G13" s="268"/>
      <c r="H13" s="268"/>
      <c r="I13" s="269"/>
      <c r="J13" s="269"/>
      <c r="K13" s="289"/>
      <c r="L13" s="147"/>
    </row>
    <row r="14" spans="1:12" ht="12" customHeight="1">
      <c r="A14" s="131" t="s">
        <v>363</v>
      </c>
      <c r="B14" s="132">
        <v>0</v>
      </c>
      <c r="C14" s="255">
        <v>3630</v>
      </c>
      <c r="D14" s="284"/>
      <c r="E14" s="271"/>
      <c r="F14" s="271"/>
      <c r="G14" s="271"/>
      <c r="H14" s="270"/>
      <c r="I14" s="267"/>
      <c r="J14" s="267"/>
      <c r="K14" s="290"/>
      <c r="L14" s="136"/>
    </row>
    <row r="15" spans="1:12" ht="12" customHeight="1">
      <c r="A15" s="137" t="s">
        <v>231</v>
      </c>
      <c r="B15" s="132">
        <v>0</v>
      </c>
      <c r="C15" s="255">
        <v>0</v>
      </c>
      <c r="D15" s="284"/>
      <c r="E15" s="271"/>
      <c r="F15" s="271"/>
      <c r="G15" s="271"/>
      <c r="H15" s="270"/>
      <c r="I15" s="267"/>
      <c r="J15" s="267"/>
      <c r="K15" s="290"/>
      <c r="L15" s="147"/>
    </row>
    <row r="16" spans="1:15" s="145" customFormat="1" ht="12" customHeight="1">
      <c r="A16" s="138" t="s">
        <v>267</v>
      </c>
      <c r="B16" s="139"/>
      <c r="C16" s="256">
        <f>SUM(C14:C15)</f>
        <v>3630</v>
      </c>
      <c r="D16" s="285"/>
      <c r="E16" s="273"/>
      <c r="F16" s="273"/>
      <c r="G16" s="273"/>
      <c r="H16" s="272"/>
      <c r="I16" s="272"/>
      <c r="J16" s="272"/>
      <c r="K16" s="291"/>
      <c r="L16" s="169"/>
      <c r="M16" s="143"/>
      <c r="N16" s="144"/>
      <c r="O16" s="144"/>
    </row>
    <row r="17" spans="1:12" ht="12" customHeight="1">
      <c r="A17" s="146"/>
      <c r="B17" s="121"/>
      <c r="C17" s="254"/>
      <c r="D17" s="283"/>
      <c r="E17" s="268"/>
      <c r="F17" s="268"/>
      <c r="G17" s="268"/>
      <c r="H17" s="268"/>
      <c r="I17" s="269"/>
      <c r="J17" s="269"/>
      <c r="K17" s="289"/>
      <c r="L17" s="147"/>
    </row>
    <row r="18" spans="1:12" ht="12" customHeight="1">
      <c r="A18" s="128" t="s">
        <v>241</v>
      </c>
      <c r="B18" s="121"/>
      <c r="C18" s="254"/>
      <c r="D18" s="283"/>
      <c r="E18" s="268"/>
      <c r="F18" s="268"/>
      <c r="G18" s="268"/>
      <c r="H18" s="268"/>
      <c r="I18" s="269"/>
      <c r="J18" s="269"/>
      <c r="K18" s="289"/>
      <c r="L18" s="147"/>
    </row>
    <row r="19" spans="1:12" ht="12" customHeight="1">
      <c r="A19" s="131" t="s">
        <v>231</v>
      </c>
      <c r="B19" s="132">
        <v>0</v>
      </c>
      <c r="C19" s="255">
        <v>0</v>
      </c>
      <c r="D19" s="284"/>
      <c r="E19" s="271"/>
      <c r="F19" s="271"/>
      <c r="G19" s="271"/>
      <c r="H19" s="270"/>
      <c r="I19" s="267"/>
      <c r="J19" s="267"/>
      <c r="K19" s="290"/>
      <c r="L19" s="136"/>
    </row>
    <row r="20" spans="1:15" s="145" customFormat="1" ht="12" customHeight="1">
      <c r="A20" s="138" t="s">
        <v>242</v>
      </c>
      <c r="B20" s="139"/>
      <c r="C20" s="256">
        <f>SUM(C19:C19)</f>
        <v>0</v>
      </c>
      <c r="D20" s="285"/>
      <c r="E20" s="273"/>
      <c r="F20" s="273"/>
      <c r="G20" s="273"/>
      <c r="H20" s="272"/>
      <c r="I20" s="272"/>
      <c r="J20" s="272"/>
      <c r="K20" s="291"/>
      <c r="L20" s="169"/>
      <c r="M20" s="143"/>
      <c r="N20" s="144"/>
      <c r="O20" s="144"/>
    </row>
    <row r="21" spans="1:12" ht="12" customHeight="1">
      <c r="A21" s="146"/>
      <c r="B21" s="121"/>
      <c r="C21" s="254"/>
      <c r="D21" s="283"/>
      <c r="E21" s="268"/>
      <c r="F21" s="268"/>
      <c r="G21" s="268"/>
      <c r="H21" s="268"/>
      <c r="I21" s="269"/>
      <c r="J21" s="269"/>
      <c r="K21" s="289"/>
      <c r="L21" s="147"/>
    </row>
    <row r="22" spans="1:12" ht="12" customHeight="1">
      <c r="A22" s="128" t="s">
        <v>243</v>
      </c>
      <c r="B22" s="121"/>
      <c r="C22" s="254"/>
      <c r="D22" s="283"/>
      <c r="E22" s="268"/>
      <c r="F22" s="268"/>
      <c r="G22" s="268"/>
      <c r="H22" s="268"/>
      <c r="I22" s="269"/>
      <c r="J22" s="269"/>
      <c r="K22" s="289"/>
      <c r="L22" s="147"/>
    </row>
    <row r="23" spans="1:12" ht="12" customHeight="1">
      <c r="A23" s="131" t="s">
        <v>231</v>
      </c>
      <c r="B23" s="132">
        <v>0</v>
      </c>
      <c r="C23" s="255">
        <v>0</v>
      </c>
      <c r="D23" s="284"/>
      <c r="E23" s="271"/>
      <c r="F23" s="271"/>
      <c r="G23" s="271"/>
      <c r="H23" s="270"/>
      <c r="I23" s="267"/>
      <c r="J23" s="267"/>
      <c r="K23" s="290"/>
      <c r="L23" s="136"/>
    </row>
    <row r="24" spans="1:15" s="145" customFormat="1" ht="12" customHeight="1">
      <c r="A24" s="138" t="s">
        <v>244</v>
      </c>
      <c r="B24" s="139"/>
      <c r="C24" s="256">
        <f>SUM(C23:C23)</f>
        <v>0</v>
      </c>
      <c r="D24" s="285"/>
      <c r="E24" s="273"/>
      <c r="F24" s="273"/>
      <c r="G24" s="273"/>
      <c r="H24" s="272"/>
      <c r="I24" s="272"/>
      <c r="J24" s="272"/>
      <c r="K24" s="291"/>
      <c r="L24" s="169"/>
      <c r="M24" s="143"/>
      <c r="N24" s="144"/>
      <c r="O24" s="144"/>
    </row>
    <row r="25" spans="1:12" ht="12" customHeight="1">
      <c r="A25" s="146"/>
      <c r="B25" s="121"/>
      <c r="C25" s="254"/>
      <c r="D25" s="283"/>
      <c r="E25" s="268"/>
      <c r="F25" s="268"/>
      <c r="G25" s="268"/>
      <c r="H25" s="268"/>
      <c r="I25" s="269"/>
      <c r="J25" s="269"/>
      <c r="K25" s="289"/>
      <c r="L25" s="147"/>
    </row>
    <row r="26" spans="1:12" ht="12" customHeight="1">
      <c r="A26" s="128" t="s">
        <v>268</v>
      </c>
      <c r="B26" s="121"/>
      <c r="C26" s="254"/>
      <c r="D26" s="283"/>
      <c r="E26" s="268"/>
      <c r="F26" s="268"/>
      <c r="G26" s="268"/>
      <c r="H26" s="268"/>
      <c r="I26" s="269"/>
      <c r="J26" s="269"/>
      <c r="K26" s="289"/>
      <c r="L26" s="148"/>
    </row>
    <row r="27" spans="1:12" ht="12" customHeight="1">
      <c r="A27" s="131" t="s">
        <v>364</v>
      </c>
      <c r="B27" s="132">
        <v>0</v>
      </c>
      <c r="C27" s="255">
        <v>800</v>
      </c>
      <c r="D27" s="284"/>
      <c r="E27" s="271"/>
      <c r="F27" s="271"/>
      <c r="G27" s="271"/>
      <c r="H27" s="270"/>
      <c r="I27" s="267"/>
      <c r="J27" s="267"/>
      <c r="K27" s="290"/>
      <c r="L27" s="136"/>
    </row>
    <row r="28" spans="1:12" ht="12" customHeight="1">
      <c r="A28" s="137" t="s">
        <v>365</v>
      </c>
      <c r="B28" s="132">
        <v>0</v>
      </c>
      <c r="C28" s="255">
        <v>300</v>
      </c>
      <c r="D28" s="284"/>
      <c r="E28" s="271"/>
      <c r="F28" s="271"/>
      <c r="G28" s="271"/>
      <c r="H28" s="270"/>
      <c r="I28" s="267"/>
      <c r="J28" s="267"/>
      <c r="K28" s="290"/>
      <c r="L28" s="147"/>
    </row>
    <row r="29" spans="1:15" s="145" customFormat="1" ht="12" customHeight="1">
      <c r="A29" s="138" t="s">
        <v>269</v>
      </c>
      <c r="B29" s="139"/>
      <c r="C29" s="256">
        <f>SUM(C27:C28)</f>
        <v>1100</v>
      </c>
      <c r="D29" s="285"/>
      <c r="E29" s="273"/>
      <c r="F29" s="273"/>
      <c r="G29" s="273"/>
      <c r="H29" s="272"/>
      <c r="I29" s="272"/>
      <c r="J29" s="272"/>
      <c r="K29" s="291"/>
      <c r="L29" s="169"/>
      <c r="M29" s="143"/>
      <c r="N29" s="144"/>
      <c r="O29" s="144"/>
    </row>
    <row r="30" spans="1:12" ht="12" customHeight="1">
      <c r="A30" s="149"/>
      <c r="B30" s="150"/>
      <c r="C30" s="257"/>
      <c r="D30" s="284"/>
      <c r="E30" s="271"/>
      <c r="F30" s="271"/>
      <c r="G30" s="271"/>
      <c r="H30" s="270"/>
      <c r="I30" s="267"/>
      <c r="J30" s="267"/>
      <c r="K30" s="290"/>
      <c r="L30" s="151"/>
    </row>
    <row r="31" spans="1:12" ht="12" customHeight="1">
      <c r="A31" s="152" t="s">
        <v>245</v>
      </c>
      <c r="B31" s="150"/>
      <c r="C31" s="257"/>
      <c r="D31" s="284"/>
      <c r="E31" s="271"/>
      <c r="F31" s="271"/>
      <c r="G31" s="271"/>
      <c r="H31" s="270"/>
      <c r="I31" s="267"/>
      <c r="J31" s="267"/>
      <c r="K31" s="290"/>
      <c r="L31" s="151"/>
    </row>
    <row r="32" spans="1:12" ht="12" customHeight="1">
      <c r="A32" s="131" t="s">
        <v>366</v>
      </c>
      <c r="B32" s="132">
        <v>0</v>
      </c>
      <c r="C32" s="255">
        <v>500</v>
      </c>
      <c r="D32" s="284"/>
      <c r="E32" s="271"/>
      <c r="F32" s="271"/>
      <c r="G32" s="271"/>
      <c r="H32" s="270"/>
      <c r="I32" s="267"/>
      <c r="J32" s="267"/>
      <c r="K32" s="290"/>
      <c r="L32" s="136"/>
    </row>
    <row r="33" spans="1:12" ht="10.5" customHeight="1">
      <c r="A33" s="137" t="s">
        <v>231</v>
      </c>
      <c r="B33" s="132">
        <v>0</v>
      </c>
      <c r="C33" s="255">
        <v>0</v>
      </c>
      <c r="D33" s="284"/>
      <c r="E33" s="271"/>
      <c r="F33" s="271"/>
      <c r="G33" s="271"/>
      <c r="H33" s="270"/>
      <c r="I33" s="267"/>
      <c r="J33" s="267"/>
      <c r="K33" s="290"/>
      <c r="L33" s="147"/>
    </row>
    <row r="34" spans="1:15" s="145" customFormat="1" ht="12" customHeight="1">
      <c r="A34" s="153" t="s">
        <v>246</v>
      </c>
      <c r="B34" s="139"/>
      <c r="C34" s="256">
        <f>SUM(C32:C33)</f>
        <v>500</v>
      </c>
      <c r="D34" s="285"/>
      <c r="E34" s="273"/>
      <c r="F34" s="273"/>
      <c r="G34" s="273"/>
      <c r="H34" s="272"/>
      <c r="I34" s="272"/>
      <c r="J34" s="272"/>
      <c r="K34" s="291"/>
      <c r="L34" s="169"/>
      <c r="M34" s="143"/>
      <c r="N34" s="144"/>
      <c r="O34" s="144"/>
    </row>
    <row r="35" spans="1:12" ht="12" customHeight="1">
      <c r="A35" s="152"/>
      <c r="B35" s="150"/>
      <c r="C35" s="257"/>
      <c r="D35" s="284"/>
      <c r="E35" s="271"/>
      <c r="F35" s="271"/>
      <c r="G35" s="271"/>
      <c r="H35" s="270"/>
      <c r="I35" s="267"/>
      <c r="J35" s="267"/>
      <c r="K35" s="290"/>
      <c r="L35" s="151"/>
    </row>
    <row r="36" spans="1:12" ht="12" customHeight="1">
      <c r="A36" s="152" t="s">
        <v>270</v>
      </c>
      <c r="B36" s="150"/>
      <c r="C36" s="257"/>
      <c r="D36" s="284"/>
      <c r="E36" s="271"/>
      <c r="F36" s="271"/>
      <c r="G36" s="271"/>
      <c r="H36" s="270"/>
      <c r="I36" s="267"/>
      <c r="J36" s="267"/>
      <c r="K36" s="290"/>
      <c r="L36" s="151"/>
    </row>
    <row r="37" spans="1:12" ht="12" customHeight="1">
      <c r="A37" s="131" t="s">
        <v>367</v>
      </c>
      <c r="B37" s="132">
        <v>0</v>
      </c>
      <c r="C37" s="255">
        <v>1100</v>
      </c>
      <c r="D37" s="284"/>
      <c r="E37" s="271"/>
      <c r="F37" s="271"/>
      <c r="G37" s="271"/>
      <c r="H37" s="270"/>
      <c r="I37" s="267"/>
      <c r="J37" s="267"/>
      <c r="K37" s="290"/>
      <c r="L37" s="136"/>
    </row>
    <row r="38" spans="1:12" ht="12" customHeight="1">
      <c r="A38" s="137" t="s">
        <v>231</v>
      </c>
      <c r="B38" s="132">
        <v>0</v>
      </c>
      <c r="C38" s="255">
        <v>0</v>
      </c>
      <c r="D38" s="284"/>
      <c r="E38" s="271"/>
      <c r="F38" s="271"/>
      <c r="G38" s="271"/>
      <c r="H38" s="270"/>
      <c r="I38" s="267"/>
      <c r="J38" s="267"/>
      <c r="K38" s="290"/>
      <c r="L38" s="147"/>
    </row>
    <row r="39" spans="1:15" s="145" customFormat="1" ht="12" customHeight="1">
      <c r="A39" s="153" t="s">
        <v>271</v>
      </c>
      <c r="B39" s="139"/>
      <c r="C39" s="256">
        <f>SUM(C37:C38)</f>
        <v>1100</v>
      </c>
      <c r="D39" s="285"/>
      <c r="E39" s="273"/>
      <c r="F39" s="273"/>
      <c r="G39" s="273"/>
      <c r="H39" s="272"/>
      <c r="I39" s="272"/>
      <c r="J39" s="272"/>
      <c r="K39" s="291"/>
      <c r="L39" s="169"/>
      <c r="M39" s="143"/>
      <c r="N39" s="144"/>
      <c r="O39" s="144"/>
    </row>
    <row r="40" spans="1:12" ht="12" customHeight="1">
      <c r="A40" s="149"/>
      <c r="B40" s="150"/>
      <c r="C40" s="257"/>
      <c r="D40" s="284"/>
      <c r="E40" s="271"/>
      <c r="F40" s="271"/>
      <c r="G40" s="271"/>
      <c r="H40" s="270"/>
      <c r="I40" s="267"/>
      <c r="J40" s="267"/>
      <c r="K40" s="290"/>
      <c r="L40" s="148"/>
    </row>
    <row r="41" spans="1:15" s="126" customFormat="1" ht="12" customHeight="1">
      <c r="A41" s="152" t="s">
        <v>272</v>
      </c>
      <c r="B41" s="150"/>
      <c r="C41" s="257"/>
      <c r="D41" s="284"/>
      <c r="E41" s="271"/>
      <c r="F41" s="271"/>
      <c r="G41" s="271"/>
      <c r="H41" s="270"/>
      <c r="I41" s="267"/>
      <c r="J41" s="267"/>
      <c r="K41" s="290"/>
      <c r="L41" s="154"/>
      <c r="N41" s="127"/>
      <c r="O41" s="127"/>
    </row>
    <row r="42" spans="1:12" ht="12" customHeight="1">
      <c r="A42" s="131" t="s">
        <v>231</v>
      </c>
      <c r="B42" s="132">
        <v>0</v>
      </c>
      <c r="C42" s="255">
        <v>0</v>
      </c>
      <c r="D42" s="284"/>
      <c r="E42" s="271"/>
      <c r="F42" s="271"/>
      <c r="G42" s="271"/>
      <c r="H42" s="270"/>
      <c r="I42" s="267"/>
      <c r="J42" s="267"/>
      <c r="K42" s="290"/>
      <c r="L42" s="136"/>
    </row>
    <row r="43" spans="1:15" s="145" customFormat="1" ht="12" customHeight="1">
      <c r="A43" s="153" t="s">
        <v>274</v>
      </c>
      <c r="B43" s="139"/>
      <c r="C43" s="256">
        <f>SUM(C42:C42)</f>
        <v>0</v>
      </c>
      <c r="D43" s="285"/>
      <c r="E43" s="273"/>
      <c r="F43" s="273"/>
      <c r="G43" s="273"/>
      <c r="H43" s="272"/>
      <c r="I43" s="272"/>
      <c r="J43" s="272"/>
      <c r="K43" s="291"/>
      <c r="L43" s="169"/>
      <c r="M43" s="143"/>
      <c r="N43" s="144"/>
      <c r="O43" s="144"/>
    </row>
    <row r="44" spans="1:15" s="126" customFormat="1" ht="12" customHeight="1">
      <c r="A44" s="149"/>
      <c r="B44" s="150"/>
      <c r="C44" s="257"/>
      <c r="D44" s="284"/>
      <c r="E44" s="271"/>
      <c r="F44" s="271"/>
      <c r="G44" s="271"/>
      <c r="H44" s="270"/>
      <c r="I44" s="267"/>
      <c r="J44" s="267"/>
      <c r="K44" s="290"/>
      <c r="L44" s="154"/>
      <c r="N44" s="127"/>
      <c r="O44" s="127"/>
    </row>
    <row r="45" spans="1:15" s="126" customFormat="1" ht="12" customHeight="1">
      <c r="A45" s="152" t="s">
        <v>273</v>
      </c>
      <c r="B45" s="150"/>
      <c r="C45" s="257"/>
      <c r="D45" s="284"/>
      <c r="E45" s="271"/>
      <c r="F45" s="271"/>
      <c r="G45" s="271"/>
      <c r="H45" s="270"/>
      <c r="I45" s="267"/>
      <c r="J45" s="267"/>
      <c r="K45" s="290"/>
      <c r="L45" s="154"/>
      <c r="N45" s="127"/>
      <c r="O45" s="127"/>
    </row>
    <row r="46" spans="1:12" ht="12" customHeight="1">
      <c r="A46" s="131" t="s">
        <v>368</v>
      </c>
      <c r="B46" s="132">
        <v>0</v>
      </c>
      <c r="C46" s="255">
        <v>500</v>
      </c>
      <c r="D46" s="284"/>
      <c r="E46" s="271"/>
      <c r="F46" s="271"/>
      <c r="G46" s="271"/>
      <c r="H46" s="270"/>
      <c r="I46" s="267"/>
      <c r="J46" s="267"/>
      <c r="K46" s="290"/>
      <c r="L46" s="136"/>
    </row>
    <row r="47" spans="1:12" ht="12" customHeight="1">
      <c r="A47" s="137" t="s">
        <v>231</v>
      </c>
      <c r="B47" s="132">
        <v>0</v>
      </c>
      <c r="C47" s="255">
        <v>0</v>
      </c>
      <c r="D47" s="284"/>
      <c r="E47" s="271"/>
      <c r="F47" s="271"/>
      <c r="G47" s="271"/>
      <c r="H47" s="270"/>
      <c r="I47" s="267"/>
      <c r="J47" s="267"/>
      <c r="K47" s="290"/>
      <c r="L47" s="147"/>
    </row>
    <row r="48" spans="1:15" s="145" customFormat="1" ht="12" customHeight="1">
      <c r="A48" s="153" t="s">
        <v>275</v>
      </c>
      <c r="B48" s="139"/>
      <c r="C48" s="256">
        <f>SUM(C46:C47)</f>
        <v>500</v>
      </c>
      <c r="D48" s="285"/>
      <c r="E48" s="273"/>
      <c r="F48" s="273"/>
      <c r="G48" s="273"/>
      <c r="H48" s="272"/>
      <c r="I48" s="272"/>
      <c r="J48" s="272"/>
      <c r="K48" s="291"/>
      <c r="L48" s="169"/>
      <c r="M48" s="143"/>
      <c r="N48" s="144"/>
      <c r="O48" s="144"/>
    </row>
    <row r="49" spans="1:15" s="126" customFormat="1" ht="12" customHeight="1">
      <c r="A49" s="152"/>
      <c r="B49" s="150"/>
      <c r="C49" s="257"/>
      <c r="D49" s="284"/>
      <c r="E49" s="271"/>
      <c r="F49" s="271"/>
      <c r="G49" s="271"/>
      <c r="H49" s="270"/>
      <c r="I49" s="267"/>
      <c r="J49" s="267"/>
      <c r="K49" s="290"/>
      <c r="L49" s="154"/>
      <c r="N49" s="127"/>
      <c r="O49" s="127"/>
    </row>
    <row r="50" spans="1:15" s="126" customFormat="1" ht="12" customHeight="1">
      <c r="A50" s="152" t="s">
        <v>282</v>
      </c>
      <c r="B50" s="150"/>
      <c r="C50" s="257"/>
      <c r="D50" s="284"/>
      <c r="E50" s="271"/>
      <c r="F50" s="271"/>
      <c r="G50" s="271"/>
      <c r="H50" s="270"/>
      <c r="I50" s="267"/>
      <c r="J50" s="267"/>
      <c r="K50" s="290"/>
      <c r="L50" s="154"/>
      <c r="N50" s="127"/>
      <c r="O50" s="127"/>
    </row>
    <row r="51" spans="1:12" ht="12" customHeight="1">
      <c r="A51" s="131" t="s">
        <v>231</v>
      </c>
      <c r="B51" s="132">
        <v>0</v>
      </c>
      <c r="C51" s="255">
        <v>0</v>
      </c>
      <c r="D51" s="284"/>
      <c r="E51" s="271"/>
      <c r="F51" s="271"/>
      <c r="G51" s="271"/>
      <c r="H51" s="270"/>
      <c r="I51" s="267"/>
      <c r="J51" s="267"/>
      <c r="K51" s="290"/>
      <c r="L51" s="136"/>
    </row>
    <row r="52" spans="1:12" ht="12" customHeight="1">
      <c r="A52" s="137" t="s">
        <v>231</v>
      </c>
      <c r="B52" s="132">
        <v>0</v>
      </c>
      <c r="C52" s="255">
        <v>0</v>
      </c>
      <c r="D52" s="284"/>
      <c r="E52" s="271"/>
      <c r="F52" s="271"/>
      <c r="G52" s="271"/>
      <c r="H52" s="270"/>
      <c r="I52" s="267"/>
      <c r="J52" s="267"/>
      <c r="K52" s="290"/>
      <c r="L52" s="147"/>
    </row>
    <row r="53" spans="1:15" s="145" customFormat="1" ht="12" customHeight="1">
      <c r="A53" s="153" t="s">
        <v>283</v>
      </c>
      <c r="B53" s="139"/>
      <c r="C53" s="256">
        <f>SUM(C51:C52)</f>
        <v>0</v>
      </c>
      <c r="D53" s="285"/>
      <c r="E53" s="273"/>
      <c r="F53" s="273"/>
      <c r="G53" s="273"/>
      <c r="H53" s="272"/>
      <c r="I53" s="272"/>
      <c r="J53" s="272"/>
      <c r="K53" s="291"/>
      <c r="L53" s="169"/>
      <c r="M53" s="143"/>
      <c r="N53" s="144"/>
      <c r="O53" s="144"/>
    </row>
    <row r="54" spans="1:15" s="126" customFormat="1" ht="12" customHeight="1">
      <c r="A54" s="152"/>
      <c r="B54" s="150"/>
      <c r="C54" s="257"/>
      <c r="D54" s="284"/>
      <c r="E54" s="271"/>
      <c r="F54" s="271"/>
      <c r="G54" s="271"/>
      <c r="H54" s="270"/>
      <c r="I54" s="267"/>
      <c r="J54" s="267"/>
      <c r="K54" s="290"/>
      <c r="L54" s="154"/>
      <c r="N54" s="127"/>
      <c r="O54" s="127"/>
    </row>
    <row r="55" spans="1:15" s="126" customFormat="1" ht="12" customHeight="1">
      <c r="A55" s="152"/>
      <c r="B55" s="150"/>
      <c r="C55" s="257"/>
      <c r="D55" s="284"/>
      <c r="E55" s="271"/>
      <c r="F55" s="271"/>
      <c r="G55" s="271"/>
      <c r="H55" s="270"/>
      <c r="I55" s="267"/>
      <c r="J55" s="267"/>
      <c r="K55" s="290"/>
      <c r="L55" s="154"/>
      <c r="N55" s="127"/>
      <c r="O55" s="127"/>
    </row>
    <row r="56" spans="1:15" s="111" customFormat="1" ht="17.25">
      <c r="A56" s="110" t="s">
        <v>247</v>
      </c>
      <c r="B56" s="155"/>
      <c r="C56" s="258"/>
      <c r="D56" s="286"/>
      <c r="E56" s="274"/>
      <c r="F56" s="274"/>
      <c r="G56" s="275"/>
      <c r="H56" s="274"/>
      <c r="I56" s="276"/>
      <c r="J56" s="276"/>
      <c r="K56" s="292"/>
      <c r="L56" s="160"/>
      <c r="N56" s="112"/>
      <c r="O56" s="112"/>
    </row>
    <row r="57" spans="1:15" s="126" customFormat="1" ht="12" customHeight="1">
      <c r="A57" s="128" t="s">
        <v>248</v>
      </c>
      <c r="B57" s="121"/>
      <c r="C57" s="254"/>
      <c r="D57" s="283"/>
      <c r="E57" s="268"/>
      <c r="F57" s="268"/>
      <c r="G57" s="271"/>
      <c r="H57" s="268"/>
      <c r="I57" s="269"/>
      <c r="J57" s="269"/>
      <c r="K57" s="290"/>
      <c r="L57" s="154"/>
      <c r="N57" s="127"/>
      <c r="O57" s="127"/>
    </row>
    <row r="58" spans="1:12" ht="12" customHeight="1">
      <c r="A58" s="131" t="s">
        <v>369</v>
      </c>
      <c r="B58" s="132">
        <v>2</v>
      </c>
      <c r="C58" s="255">
        <v>2400</v>
      </c>
      <c r="D58" s="284"/>
      <c r="E58" s="271"/>
      <c r="F58" s="271"/>
      <c r="G58" s="271"/>
      <c r="H58" s="270"/>
      <c r="I58" s="267"/>
      <c r="J58" s="267"/>
      <c r="K58" s="290"/>
      <c r="L58" s="136"/>
    </row>
    <row r="59" spans="1:12" ht="12" customHeight="1">
      <c r="A59" s="137" t="s">
        <v>231</v>
      </c>
      <c r="B59" s="132">
        <v>0</v>
      </c>
      <c r="C59" s="255">
        <v>0</v>
      </c>
      <c r="D59" s="284"/>
      <c r="E59" s="271"/>
      <c r="F59" s="271"/>
      <c r="G59" s="271"/>
      <c r="H59" s="270"/>
      <c r="I59" s="267"/>
      <c r="J59" s="267"/>
      <c r="K59" s="290"/>
      <c r="L59" s="147"/>
    </row>
    <row r="60" spans="1:12" ht="12" customHeight="1">
      <c r="A60" s="137" t="s">
        <v>231</v>
      </c>
      <c r="B60" s="132">
        <v>0</v>
      </c>
      <c r="C60" s="255">
        <v>0</v>
      </c>
      <c r="D60" s="284"/>
      <c r="E60" s="271"/>
      <c r="F60" s="271"/>
      <c r="G60" s="271"/>
      <c r="H60" s="270"/>
      <c r="I60" s="267"/>
      <c r="J60" s="267"/>
      <c r="K60" s="290"/>
      <c r="L60" s="147"/>
    </row>
    <row r="61" spans="1:12" ht="12" customHeight="1">
      <c r="A61" s="137" t="s">
        <v>231</v>
      </c>
      <c r="B61" s="132">
        <v>0</v>
      </c>
      <c r="C61" s="255">
        <v>0</v>
      </c>
      <c r="D61" s="284"/>
      <c r="E61" s="271"/>
      <c r="F61" s="271"/>
      <c r="G61" s="271"/>
      <c r="H61" s="270"/>
      <c r="I61" s="267"/>
      <c r="J61" s="267"/>
      <c r="K61" s="290"/>
      <c r="L61" s="147"/>
    </row>
    <row r="62" spans="1:15" s="145" customFormat="1" ht="12" customHeight="1">
      <c r="A62" s="138" t="s">
        <v>276</v>
      </c>
      <c r="B62" s="139"/>
      <c r="C62" s="256">
        <f>SUM(C58:C61)</f>
        <v>2400</v>
      </c>
      <c r="D62" s="285"/>
      <c r="E62" s="273"/>
      <c r="F62" s="273"/>
      <c r="G62" s="273"/>
      <c r="H62" s="272"/>
      <c r="I62" s="272"/>
      <c r="J62" s="272"/>
      <c r="K62" s="291"/>
      <c r="L62" s="169"/>
      <c r="M62" s="143"/>
      <c r="N62" s="144"/>
      <c r="O62" s="144"/>
    </row>
    <row r="63" spans="1:15" s="126" customFormat="1" ht="12" customHeight="1">
      <c r="A63" s="128"/>
      <c r="B63" s="121"/>
      <c r="C63" s="254"/>
      <c r="D63" s="287"/>
      <c r="E63" s="277"/>
      <c r="F63" s="277"/>
      <c r="G63" s="278"/>
      <c r="H63" s="277"/>
      <c r="I63" s="279"/>
      <c r="J63" s="279"/>
      <c r="K63" s="293"/>
      <c r="L63" s="154"/>
      <c r="N63" s="127"/>
      <c r="O63" s="127"/>
    </row>
    <row r="64" spans="1:15" s="126" customFormat="1" ht="12" customHeight="1">
      <c r="A64" s="128" t="s">
        <v>249</v>
      </c>
      <c r="B64" s="121"/>
      <c r="C64" s="122"/>
      <c r="D64" s="264"/>
      <c r="E64" s="265"/>
      <c r="F64" s="265"/>
      <c r="G64" s="266"/>
      <c r="H64" s="265"/>
      <c r="I64" s="124"/>
      <c r="J64" s="124"/>
      <c r="K64" s="264"/>
      <c r="L64" s="154"/>
      <c r="N64" s="127"/>
      <c r="O64" s="127"/>
    </row>
    <row r="65" spans="1:12" ht="12" customHeight="1">
      <c r="A65" s="131" t="s">
        <v>370</v>
      </c>
      <c r="B65" s="132">
        <v>2</v>
      </c>
      <c r="C65" s="133">
        <v>2000</v>
      </c>
      <c r="D65" s="133">
        <v>2600</v>
      </c>
      <c r="E65" s="161">
        <v>2014</v>
      </c>
      <c r="F65" s="161">
        <v>5</v>
      </c>
      <c r="G65" s="162">
        <f>F65-($B$10-E65)</f>
        <v>2</v>
      </c>
      <c r="H65" s="163">
        <f>D65/F65</f>
        <v>520</v>
      </c>
      <c r="I65" s="164">
        <v>0</v>
      </c>
      <c r="J65" s="165">
        <f>H65</f>
        <v>520</v>
      </c>
      <c r="K65" s="165">
        <f>(G65*H65)</f>
        <v>1040</v>
      </c>
      <c r="L65" s="136"/>
    </row>
    <row r="66" spans="1:12" ht="12" customHeight="1">
      <c r="A66" s="137" t="s">
        <v>231</v>
      </c>
      <c r="B66" s="132">
        <v>0</v>
      </c>
      <c r="C66" s="133">
        <v>0</v>
      </c>
      <c r="D66" s="133">
        <v>0</v>
      </c>
      <c r="E66" s="161">
        <v>2007</v>
      </c>
      <c r="F66" s="161">
        <v>1</v>
      </c>
      <c r="G66" s="162">
        <f>F66-($B$10-E66)</f>
        <v>-9</v>
      </c>
      <c r="H66" s="163">
        <f>D66/F66</f>
        <v>0</v>
      </c>
      <c r="I66" s="164">
        <v>0</v>
      </c>
      <c r="J66" s="165">
        <f>H66</f>
        <v>0</v>
      </c>
      <c r="K66" s="165">
        <f>(G66*H66)</f>
        <v>0</v>
      </c>
      <c r="L66" s="130"/>
    </row>
    <row r="67" spans="1:15" s="145" customFormat="1" ht="12" customHeight="1">
      <c r="A67" s="138" t="s">
        <v>277</v>
      </c>
      <c r="B67" s="139"/>
      <c r="C67" s="140">
        <f>SUM(C65:C66)</f>
        <v>2000</v>
      </c>
      <c r="D67" s="140">
        <f>SUM(D65:D66)</f>
        <v>2600</v>
      </c>
      <c r="E67" s="141"/>
      <c r="F67" s="141"/>
      <c r="G67" s="141"/>
      <c r="H67" s="140">
        <f>SUM(H65:H66)</f>
        <v>520</v>
      </c>
      <c r="I67" s="140">
        <f>SUM(I65:I66)</f>
        <v>0</v>
      </c>
      <c r="J67" s="140">
        <f>SUM(J65:J66)</f>
        <v>520</v>
      </c>
      <c r="K67" s="140">
        <f>SUM(K65:K66)</f>
        <v>1040</v>
      </c>
      <c r="L67" s="142"/>
      <c r="M67" s="143"/>
      <c r="N67" s="144"/>
      <c r="O67" s="144"/>
    </row>
    <row r="68" spans="1:15" s="126" customFormat="1" ht="12" customHeight="1">
      <c r="A68" s="146"/>
      <c r="B68" s="121"/>
      <c r="C68" s="122"/>
      <c r="D68" s="122"/>
      <c r="E68" s="123"/>
      <c r="F68" s="123"/>
      <c r="G68" s="135"/>
      <c r="H68" s="123"/>
      <c r="I68" s="129"/>
      <c r="J68" s="129"/>
      <c r="K68" s="122"/>
      <c r="L68" s="154"/>
      <c r="N68" s="127"/>
      <c r="O68" s="127"/>
    </row>
    <row r="69" spans="1:15" s="126" customFormat="1" ht="12" customHeight="1">
      <c r="A69" s="128" t="s">
        <v>250</v>
      </c>
      <c r="B69" s="121"/>
      <c r="C69" s="122"/>
      <c r="D69" s="122"/>
      <c r="E69" s="123"/>
      <c r="F69" s="123"/>
      <c r="G69" s="135"/>
      <c r="H69" s="123"/>
      <c r="I69" s="129"/>
      <c r="J69" s="129"/>
      <c r="K69" s="122"/>
      <c r="L69" s="154"/>
      <c r="N69" s="127"/>
      <c r="O69" s="127"/>
    </row>
    <row r="70" spans="1:12" ht="12" customHeight="1">
      <c r="A70" s="131" t="s">
        <v>371</v>
      </c>
      <c r="B70" s="132">
        <v>0</v>
      </c>
      <c r="C70" s="133">
        <v>6000</v>
      </c>
      <c r="D70" s="133">
        <v>11000</v>
      </c>
      <c r="E70" s="161">
        <v>2012</v>
      </c>
      <c r="F70" s="161">
        <v>5</v>
      </c>
      <c r="G70" s="162">
        <f>F70-($B$10-E70)</f>
        <v>0</v>
      </c>
      <c r="H70" s="163">
        <f>D70/F70</f>
        <v>2200</v>
      </c>
      <c r="I70" s="164">
        <v>0</v>
      </c>
      <c r="J70" s="165">
        <f>H70</f>
        <v>2200</v>
      </c>
      <c r="K70" s="165">
        <f>(G70*H70)</f>
        <v>0</v>
      </c>
      <c r="L70" s="136"/>
    </row>
    <row r="71" spans="1:12" ht="12" customHeight="1">
      <c r="A71" s="137" t="s">
        <v>378</v>
      </c>
      <c r="B71" s="132">
        <v>0</v>
      </c>
      <c r="C71" s="133">
        <v>7500</v>
      </c>
      <c r="D71" s="133">
        <v>12000</v>
      </c>
      <c r="E71" s="161">
        <v>2009</v>
      </c>
      <c r="F71" s="161">
        <v>10</v>
      </c>
      <c r="G71" s="162">
        <f>F71-($B$10-E71)</f>
        <v>2</v>
      </c>
      <c r="H71" s="163">
        <f>D71/F71</f>
        <v>1200</v>
      </c>
      <c r="I71" s="164">
        <v>0</v>
      </c>
      <c r="J71" s="165">
        <f>H71</f>
        <v>1200</v>
      </c>
      <c r="K71" s="165">
        <f>(G71*H71)</f>
        <v>2400</v>
      </c>
      <c r="L71" s="130"/>
    </row>
    <row r="72" spans="1:12" ht="12" customHeight="1">
      <c r="A72" s="137" t="s">
        <v>231</v>
      </c>
      <c r="B72" s="132">
        <v>0</v>
      </c>
      <c r="C72" s="133">
        <v>0</v>
      </c>
      <c r="D72" s="133">
        <v>0</v>
      </c>
      <c r="E72" s="161">
        <v>2007</v>
      </c>
      <c r="F72" s="161">
        <v>1</v>
      </c>
      <c r="G72" s="162">
        <f>F72-($B$10-E72)</f>
        <v>-9</v>
      </c>
      <c r="H72" s="163">
        <f>D72/F72</f>
        <v>0</v>
      </c>
      <c r="I72" s="164">
        <v>0</v>
      </c>
      <c r="J72" s="165">
        <f>H72</f>
        <v>0</v>
      </c>
      <c r="K72" s="165">
        <f>(G72*H72)</f>
        <v>0</v>
      </c>
      <c r="L72" s="130"/>
    </row>
    <row r="73" spans="1:12" ht="12" customHeight="1">
      <c r="A73" s="137" t="s">
        <v>231</v>
      </c>
      <c r="B73" s="132">
        <v>0</v>
      </c>
      <c r="C73" s="133">
        <v>0</v>
      </c>
      <c r="D73" s="133">
        <v>0</v>
      </c>
      <c r="E73" s="161">
        <v>2007</v>
      </c>
      <c r="F73" s="161">
        <v>1</v>
      </c>
      <c r="G73" s="162">
        <f>F73-($B$10-E73)</f>
        <v>-9</v>
      </c>
      <c r="H73" s="163">
        <f>D73/F73</f>
        <v>0</v>
      </c>
      <c r="I73" s="164">
        <v>0</v>
      </c>
      <c r="J73" s="165">
        <f>H73</f>
        <v>0</v>
      </c>
      <c r="K73" s="165">
        <f>(G73*H73)</f>
        <v>0</v>
      </c>
      <c r="L73" s="130"/>
    </row>
    <row r="74" spans="1:15" s="145" customFormat="1" ht="12" customHeight="1">
      <c r="A74" s="138" t="s">
        <v>251</v>
      </c>
      <c r="B74" s="139"/>
      <c r="C74" s="140">
        <f>SUM(C70:C73)</f>
        <v>13500</v>
      </c>
      <c r="D74" s="140">
        <f>SUM(D70:D73)</f>
        <v>23000</v>
      </c>
      <c r="E74" s="141"/>
      <c r="F74" s="141"/>
      <c r="G74" s="141"/>
      <c r="H74" s="140">
        <f>SUM(H70:H73)</f>
        <v>3400</v>
      </c>
      <c r="I74" s="140">
        <f>SUM(I70:I73)</f>
        <v>0</v>
      </c>
      <c r="J74" s="140">
        <f>SUM(J70:J73)</f>
        <v>3400</v>
      </c>
      <c r="K74" s="140">
        <f>SUM(K70:K73)</f>
        <v>2400</v>
      </c>
      <c r="L74" s="142"/>
      <c r="M74" s="143"/>
      <c r="N74" s="144"/>
      <c r="O74" s="144"/>
    </row>
    <row r="75" spans="1:12" ht="12" customHeight="1">
      <c r="A75" s="166"/>
      <c r="B75" s="150"/>
      <c r="C75" s="134"/>
      <c r="D75" s="134"/>
      <c r="E75" s="135"/>
      <c r="F75" s="135"/>
      <c r="G75" s="135"/>
      <c r="H75" s="134"/>
      <c r="I75" s="122"/>
      <c r="J75" s="122"/>
      <c r="K75" s="122"/>
      <c r="L75" s="154"/>
    </row>
    <row r="76" spans="1:12" ht="12" customHeight="1">
      <c r="A76" s="152" t="s">
        <v>252</v>
      </c>
      <c r="B76" s="150"/>
      <c r="C76" s="134"/>
      <c r="D76" s="134"/>
      <c r="E76" s="135"/>
      <c r="F76" s="135"/>
      <c r="G76" s="135"/>
      <c r="H76" s="134"/>
      <c r="I76" s="122"/>
      <c r="J76" s="122"/>
      <c r="K76" s="122"/>
      <c r="L76" s="154"/>
    </row>
    <row r="77" spans="1:12" ht="12" customHeight="1">
      <c r="A77" s="131" t="s">
        <v>372</v>
      </c>
      <c r="B77" s="132">
        <v>0</v>
      </c>
      <c r="C77" s="133">
        <v>140000</v>
      </c>
      <c r="D77" s="133">
        <v>165000</v>
      </c>
      <c r="E77" s="161">
        <v>2011</v>
      </c>
      <c r="F77" s="161">
        <v>10</v>
      </c>
      <c r="G77" s="162">
        <f>F77-($B$10-E77)</f>
        <v>4</v>
      </c>
      <c r="H77" s="163">
        <f>D77/F77</f>
        <v>16500</v>
      </c>
      <c r="I77" s="164">
        <v>0</v>
      </c>
      <c r="J77" s="165">
        <f>H77</f>
        <v>16500</v>
      </c>
      <c r="K77" s="165">
        <f>(G77*H77)</f>
        <v>66000</v>
      </c>
      <c r="L77" s="136"/>
    </row>
    <row r="78" spans="1:12" ht="12" customHeight="1">
      <c r="A78" s="137" t="s">
        <v>374</v>
      </c>
      <c r="B78" s="132">
        <v>0</v>
      </c>
      <c r="C78" s="133">
        <v>80000</v>
      </c>
      <c r="D78" s="133">
        <v>85000</v>
      </c>
      <c r="E78" s="161">
        <v>2011</v>
      </c>
      <c r="F78" s="161">
        <v>10</v>
      </c>
      <c r="G78" s="162">
        <f>F78-($B$10-E78)</f>
        <v>4</v>
      </c>
      <c r="H78" s="163">
        <f>D78/F78</f>
        <v>8500</v>
      </c>
      <c r="I78" s="164">
        <v>0</v>
      </c>
      <c r="J78" s="165">
        <f>H78</f>
        <v>8500</v>
      </c>
      <c r="K78" s="165">
        <f>(G78*H78)</f>
        <v>34000</v>
      </c>
      <c r="L78" s="130"/>
    </row>
    <row r="79" spans="1:12" ht="12" customHeight="1">
      <c r="A79" s="137" t="s">
        <v>375</v>
      </c>
      <c r="B79" s="132">
        <v>75</v>
      </c>
      <c r="C79" s="133">
        <v>12000</v>
      </c>
      <c r="D79" s="133">
        <v>15000</v>
      </c>
      <c r="E79" s="161">
        <v>2009</v>
      </c>
      <c r="F79" s="161">
        <v>20</v>
      </c>
      <c r="G79" s="162">
        <f>F79-($B$10-E79)</f>
        <v>12</v>
      </c>
      <c r="H79" s="163">
        <f>D79/F79</f>
        <v>750</v>
      </c>
      <c r="I79" s="164">
        <v>0</v>
      </c>
      <c r="J79" s="165">
        <f>H79</f>
        <v>750</v>
      </c>
      <c r="K79" s="165">
        <f>(G79*H79)</f>
        <v>9000</v>
      </c>
      <c r="L79" s="130"/>
    </row>
    <row r="80" spans="1:12" ht="12" customHeight="1">
      <c r="A80" s="137" t="s">
        <v>231</v>
      </c>
      <c r="B80" s="132">
        <v>0</v>
      </c>
      <c r="C80" s="133">
        <v>0</v>
      </c>
      <c r="D80" s="133">
        <v>0</v>
      </c>
      <c r="E80" s="161">
        <v>2007</v>
      </c>
      <c r="F80" s="161">
        <v>1</v>
      </c>
      <c r="G80" s="162">
        <f>F80-($B$10-E80)</f>
        <v>-9</v>
      </c>
      <c r="H80" s="163">
        <f>D80/F80</f>
        <v>0</v>
      </c>
      <c r="I80" s="164">
        <v>0</v>
      </c>
      <c r="J80" s="165">
        <f>H80</f>
        <v>0</v>
      </c>
      <c r="K80" s="165">
        <f>(G80*H80)</f>
        <v>0</v>
      </c>
      <c r="L80" s="130"/>
    </row>
    <row r="81" spans="1:15" s="145" customFormat="1" ht="12" customHeight="1">
      <c r="A81" s="138" t="s">
        <v>253</v>
      </c>
      <c r="B81" s="139"/>
      <c r="C81" s="140">
        <f>SUM(C77:C80)</f>
        <v>232000</v>
      </c>
      <c r="D81" s="140">
        <f>SUM(D77:D80)</f>
        <v>265000</v>
      </c>
      <c r="E81" s="141"/>
      <c r="F81" s="141"/>
      <c r="G81" s="141"/>
      <c r="H81" s="140">
        <f>SUM(H77:H80)</f>
        <v>25750</v>
      </c>
      <c r="I81" s="140">
        <f>SUM(I77:I80)</f>
        <v>0</v>
      </c>
      <c r="J81" s="140">
        <f>SUM(J77:J80)</f>
        <v>25750</v>
      </c>
      <c r="K81" s="140">
        <f>SUM(K77:K80)</f>
        <v>109000</v>
      </c>
      <c r="L81" s="142"/>
      <c r="M81" s="143"/>
      <c r="N81" s="144"/>
      <c r="O81" s="144"/>
    </row>
    <row r="82" spans="1:12" ht="12" customHeight="1">
      <c r="A82" s="166"/>
      <c r="B82" s="150"/>
      <c r="C82" s="134"/>
      <c r="D82" s="134"/>
      <c r="E82" s="135"/>
      <c r="F82" s="135"/>
      <c r="G82" s="135"/>
      <c r="H82" s="134"/>
      <c r="I82" s="122"/>
      <c r="J82" s="122"/>
      <c r="K82" s="122"/>
      <c r="L82" s="167"/>
    </row>
    <row r="83" spans="1:12" ht="12" customHeight="1">
      <c r="A83" s="152" t="s">
        <v>282</v>
      </c>
      <c r="B83" s="150"/>
      <c r="C83" s="134"/>
      <c r="D83" s="134"/>
      <c r="E83" s="135"/>
      <c r="F83" s="135"/>
      <c r="G83" s="135"/>
      <c r="H83" s="134"/>
      <c r="I83" s="122"/>
      <c r="J83" s="122"/>
      <c r="K83" s="122"/>
      <c r="L83" s="154"/>
    </row>
    <row r="84" spans="1:12" ht="12" customHeight="1">
      <c r="A84" s="131" t="s">
        <v>373</v>
      </c>
      <c r="B84" s="132">
        <v>0</v>
      </c>
      <c r="C84" s="133">
        <v>0</v>
      </c>
      <c r="D84" s="133">
        <v>102000</v>
      </c>
      <c r="E84" s="161">
        <v>2009</v>
      </c>
      <c r="F84" s="161">
        <v>15</v>
      </c>
      <c r="G84" s="162">
        <f>F84-($B$10-E84)</f>
        <v>7</v>
      </c>
      <c r="H84" s="163">
        <f>D84/F84</f>
        <v>6800</v>
      </c>
      <c r="I84" s="164">
        <v>0</v>
      </c>
      <c r="J84" s="165">
        <f>H84</f>
        <v>6800</v>
      </c>
      <c r="K84" s="165">
        <f>(G84*H84)</f>
        <v>47600</v>
      </c>
      <c r="L84" s="136"/>
    </row>
    <row r="85" spans="1:12" ht="12" customHeight="1">
      <c r="A85" s="137" t="s">
        <v>231</v>
      </c>
      <c r="B85" s="132">
        <v>0</v>
      </c>
      <c r="C85" s="133">
        <v>0</v>
      </c>
      <c r="D85" s="133">
        <v>0</v>
      </c>
      <c r="E85" s="161">
        <v>2007</v>
      </c>
      <c r="F85" s="161">
        <v>1</v>
      </c>
      <c r="G85" s="162">
        <f>F85-($B$10-E85)</f>
        <v>-9</v>
      </c>
      <c r="H85" s="163">
        <f>D85/F85</f>
        <v>0</v>
      </c>
      <c r="I85" s="164">
        <v>0</v>
      </c>
      <c r="J85" s="165">
        <f>H85</f>
        <v>0</v>
      </c>
      <c r="K85" s="165">
        <f>(G85*H85)</f>
        <v>0</v>
      </c>
      <c r="L85" s="130"/>
    </row>
    <row r="86" spans="1:12" ht="12" customHeight="1">
      <c r="A86" s="137" t="s">
        <v>231</v>
      </c>
      <c r="B86" s="132">
        <v>0</v>
      </c>
      <c r="C86" s="133">
        <v>0</v>
      </c>
      <c r="D86" s="133">
        <v>0</v>
      </c>
      <c r="E86" s="161">
        <v>2007</v>
      </c>
      <c r="F86" s="161">
        <v>1</v>
      </c>
      <c r="G86" s="162">
        <f>F86-($B$10-E86)</f>
        <v>-9</v>
      </c>
      <c r="H86" s="163">
        <f>D86/F86</f>
        <v>0</v>
      </c>
      <c r="I86" s="164">
        <v>0</v>
      </c>
      <c r="J86" s="165">
        <f>H86</f>
        <v>0</v>
      </c>
      <c r="K86" s="165">
        <f>(G86*H86)</f>
        <v>0</v>
      </c>
      <c r="L86" s="130"/>
    </row>
    <row r="87" spans="1:12" ht="12" customHeight="1">
      <c r="A87" s="137" t="s">
        <v>231</v>
      </c>
      <c r="B87" s="132">
        <v>0</v>
      </c>
      <c r="C87" s="133">
        <v>0</v>
      </c>
      <c r="D87" s="133">
        <v>0</v>
      </c>
      <c r="E87" s="161">
        <v>2007</v>
      </c>
      <c r="F87" s="161">
        <v>1</v>
      </c>
      <c r="G87" s="162">
        <f>F87-($B$10-E87)</f>
        <v>-9</v>
      </c>
      <c r="H87" s="163">
        <f>D87/F87</f>
        <v>0</v>
      </c>
      <c r="I87" s="164">
        <v>0</v>
      </c>
      <c r="J87" s="165">
        <f>H87</f>
        <v>0</v>
      </c>
      <c r="K87" s="165">
        <f>(G87*H87)</f>
        <v>0</v>
      </c>
      <c r="L87" s="130"/>
    </row>
    <row r="88" spans="1:15" s="145" customFormat="1" ht="12" customHeight="1">
      <c r="A88" s="138" t="s">
        <v>283</v>
      </c>
      <c r="B88" s="139"/>
      <c r="C88" s="140">
        <f>SUM(C84:C87)</f>
        <v>0</v>
      </c>
      <c r="D88" s="140">
        <f>SUM(D84:D87)</f>
        <v>102000</v>
      </c>
      <c r="E88" s="141"/>
      <c r="F88" s="141"/>
      <c r="G88" s="141"/>
      <c r="H88" s="140">
        <f>SUM(H84:H87)</f>
        <v>6800</v>
      </c>
      <c r="I88" s="140">
        <f>SUM(I84:I87)</f>
        <v>0</v>
      </c>
      <c r="J88" s="140">
        <f>SUM(J84:J87)</f>
        <v>6800</v>
      </c>
      <c r="K88" s="140">
        <f>SUM(K84:K87)</f>
        <v>47600</v>
      </c>
      <c r="L88" s="142"/>
      <c r="M88" s="143"/>
      <c r="N88" s="144"/>
      <c r="O88" s="144"/>
    </row>
    <row r="89" spans="1:12" ht="12" customHeight="1">
      <c r="A89" s="166"/>
      <c r="B89" s="150"/>
      <c r="C89" s="134"/>
      <c r="D89" s="134"/>
      <c r="E89" s="135"/>
      <c r="F89" s="135"/>
      <c r="G89" s="135"/>
      <c r="H89" s="134"/>
      <c r="I89" s="122"/>
      <c r="J89" s="122"/>
      <c r="K89" s="122"/>
      <c r="L89" s="167"/>
    </row>
    <row r="90" spans="1:12" ht="12" customHeight="1">
      <c r="A90" s="166"/>
      <c r="B90" s="150"/>
      <c r="C90" s="134"/>
      <c r="D90" s="134"/>
      <c r="E90" s="135"/>
      <c r="F90" s="135"/>
      <c r="G90" s="135"/>
      <c r="H90" s="134"/>
      <c r="I90" s="122"/>
      <c r="J90" s="122"/>
      <c r="K90" s="122"/>
      <c r="L90" s="167"/>
    </row>
    <row r="91" spans="1:15" s="113" customFormat="1" ht="17.25">
      <c r="A91" s="110" t="s">
        <v>254</v>
      </c>
      <c r="B91" s="155"/>
      <c r="C91" s="156"/>
      <c r="D91" s="156"/>
      <c r="E91" s="157"/>
      <c r="F91" s="157"/>
      <c r="G91" s="158"/>
      <c r="H91" s="157"/>
      <c r="I91" s="159"/>
      <c r="J91" s="159"/>
      <c r="K91" s="156"/>
      <c r="L91" s="168"/>
      <c r="M91" s="111"/>
      <c r="N91" s="112"/>
      <c r="O91" s="112"/>
    </row>
    <row r="92" spans="1:12" ht="12" customHeight="1">
      <c r="A92" s="128" t="s">
        <v>255</v>
      </c>
      <c r="B92" s="121"/>
      <c r="C92" s="122"/>
      <c r="D92" s="122"/>
      <c r="E92" s="123"/>
      <c r="F92" s="123"/>
      <c r="G92" s="135"/>
      <c r="H92" s="123"/>
      <c r="I92" s="129"/>
      <c r="J92" s="129"/>
      <c r="K92" s="122"/>
      <c r="L92" s="167"/>
    </row>
    <row r="93" spans="1:12" ht="12" customHeight="1">
      <c r="A93" s="131" t="s">
        <v>376</v>
      </c>
      <c r="B93" s="132">
        <v>0</v>
      </c>
      <c r="C93" s="133">
        <v>42000</v>
      </c>
      <c r="D93" s="133">
        <v>60000</v>
      </c>
      <c r="E93" s="161">
        <v>2009</v>
      </c>
      <c r="F93" s="161">
        <v>20</v>
      </c>
      <c r="G93" s="162">
        <f>F93-($B$10-E93)</f>
        <v>12</v>
      </c>
      <c r="H93" s="163">
        <f>D93/F93</f>
        <v>3000</v>
      </c>
      <c r="I93" s="164">
        <v>0</v>
      </c>
      <c r="J93" s="165">
        <f>H93</f>
        <v>3000</v>
      </c>
      <c r="K93" s="165">
        <f>(G93*H93)</f>
        <v>36000</v>
      </c>
      <c r="L93" s="136"/>
    </row>
    <row r="94" spans="1:12" ht="12" customHeight="1">
      <c r="A94" s="137" t="s">
        <v>384</v>
      </c>
      <c r="B94" s="132">
        <v>0</v>
      </c>
      <c r="C94" s="133">
        <v>165000</v>
      </c>
      <c r="D94" s="133">
        <v>165000</v>
      </c>
      <c r="E94" s="161">
        <v>2001</v>
      </c>
      <c r="F94" s="161">
        <v>0</v>
      </c>
      <c r="G94" s="162">
        <v>0</v>
      </c>
      <c r="H94" s="163">
        <v>0</v>
      </c>
      <c r="I94" s="164">
        <v>0</v>
      </c>
      <c r="J94" s="165">
        <f>H94</f>
        <v>0</v>
      </c>
      <c r="K94" s="165">
        <f>(G94*H94)</f>
        <v>0</v>
      </c>
      <c r="L94" s="130"/>
    </row>
    <row r="95" spans="1:12" ht="12" customHeight="1">
      <c r="A95" s="137" t="s">
        <v>377</v>
      </c>
      <c r="B95" s="132">
        <v>0</v>
      </c>
      <c r="C95" s="133">
        <v>0</v>
      </c>
      <c r="D95" s="133">
        <v>22000</v>
      </c>
      <c r="E95" s="161">
        <v>2015</v>
      </c>
      <c r="F95" s="161">
        <v>20</v>
      </c>
      <c r="G95" s="162">
        <f>F95-($B$10-E95)</f>
        <v>18</v>
      </c>
      <c r="H95" s="163">
        <f>D95/F95</f>
        <v>1100</v>
      </c>
      <c r="I95" s="164">
        <v>0</v>
      </c>
      <c r="J95" s="165">
        <f>H95</f>
        <v>1100</v>
      </c>
      <c r="K95" s="165">
        <f>(G95*H95)</f>
        <v>19800</v>
      </c>
      <c r="L95" s="130"/>
    </row>
    <row r="96" spans="1:12" ht="12" customHeight="1">
      <c r="A96" s="137" t="s">
        <v>231</v>
      </c>
      <c r="B96" s="132">
        <v>0</v>
      </c>
      <c r="C96" s="133">
        <v>0</v>
      </c>
      <c r="D96" s="133">
        <v>0</v>
      </c>
      <c r="E96" s="161">
        <v>2007</v>
      </c>
      <c r="F96" s="161">
        <v>1</v>
      </c>
      <c r="G96" s="162">
        <f>F96-($B$10-E96)</f>
        <v>-9</v>
      </c>
      <c r="H96" s="163">
        <f>D96/F96</f>
        <v>0</v>
      </c>
      <c r="I96" s="164">
        <v>0</v>
      </c>
      <c r="J96" s="165">
        <f>H96</f>
        <v>0</v>
      </c>
      <c r="K96" s="165">
        <f>(G96*H96)</f>
        <v>0</v>
      </c>
      <c r="L96" s="130"/>
    </row>
    <row r="97" spans="1:15" s="145" customFormat="1" ht="12" customHeight="1">
      <c r="A97" s="138" t="s">
        <v>256</v>
      </c>
      <c r="B97" s="139"/>
      <c r="C97" s="140">
        <f>SUM(C93:C96)</f>
        <v>207000</v>
      </c>
      <c r="D97" s="140">
        <f>SUM(D93:D96)</f>
        <v>247000</v>
      </c>
      <c r="E97" s="141"/>
      <c r="F97" s="141"/>
      <c r="G97" s="141"/>
      <c r="H97" s="140">
        <f>SUM(H93:H96)</f>
        <v>4100</v>
      </c>
      <c r="I97" s="140">
        <f>SUM(I93:I96)</f>
        <v>0</v>
      </c>
      <c r="J97" s="140">
        <f>SUM(J93:J96)</f>
        <v>4100</v>
      </c>
      <c r="K97" s="140">
        <f>SUM(K93:K96)</f>
        <v>55800</v>
      </c>
      <c r="L97" s="142"/>
      <c r="M97" s="143"/>
      <c r="N97" s="144"/>
      <c r="O97" s="144"/>
    </row>
    <row r="98" spans="1:11" ht="12" customHeight="1">
      <c r="A98" s="149"/>
      <c r="B98" s="150"/>
      <c r="C98" s="134"/>
      <c r="D98" s="134"/>
      <c r="E98" s="135"/>
      <c r="F98" s="135"/>
      <c r="G98" s="135"/>
      <c r="H98" s="134"/>
      <c r="I98" s="122"/>
      <c r="J98" s="122"/>
      <c r="K98" s="122"/>
    </row>
    <row r="99" spans="1:11" ht="12" customHeight="1">
      <c r="A99" s="152" t="s">
        <v>282</v>
      </c>
      <c r="B99" s="150"/>
      <c r="C99" s="134"/>
      <c r="D99" s="134"/>
      <c r="E99" s="135"/>
      <c r="F99" s="135"/>
      <c r="G99" s="135"/>
      <c r="H99" s="134"/>
      <c r="I99" s="122"/>
      <c r="J99" s="122"/>
      <c r="K99" s="122"/>
    </row>
    <row r="100" spans="1:12" ht="12" customHeight="1">
      <c r="A100" s="131" t="s">
        <v>231</v>
      </c>
      <c r="B100" s="132">
        <v>0</v>
      </c>
      <c r="C100" s="133">
        <v>0</v>
      </c>
      <c r="D100" s="133">
        <v>0</v>
      </c>
      <c r="E100" s="161">
        <v>2007</v>
      </c>
      <c r="F100" s="161">
        <v>1</v>
      </c>
      <c r="G100" s="162">
        <f>F100-($B$10-E100)</f>
        <v>-9</v>
      </c>
      <c r="H100" s="163">
        <f>D100/F100</f>
        <v>0</v>
      </c>
      <c r="I100" s="164">
        <v>0</v>
      </c>
      <c r="J100" s="165">
        <f>H100</f>
        <v>0</v>
      </c>
      <c r="K100" s="165">
        <f>(G100*H100)</f>
        <v>0</v>
      </c>
      <c r="L100" s="136"/>
    </row>
    <row r="101" spans="1:12" ht="12" customHeight="1">
      <c r="A101" s="137" t="s">
        <v>231</v>
      </c>
      <c r="B101" s="132">
        <v>0</v>
      </c>
      <c r="C101" s="133">
        <v>0</v>
      </c>
      <c r="D101" s="133">
        <v>0</v>
      </c>
      <c r="E101" s="161">
        <v>2007</v>
      </c>
      <c r="F101" s="161">
        <v>1</v>
      </c>
      <c r="G101" s="162">
        <f>F101-($B$10-E101)</f>
        <v>-9</v>
      </c>
      <c r="H101" s="163">
        <f>D101/F101</f>
        <v>0</v>
      </c>
      <c r="I101" s="164">
        <v>0</v>
      </c>
      <c r="J101" s="165">
        <f>H101</f>
        <v>0</v>
      </c>
      <c r="K101" s="165">
        <f>(G101*H101)</f>
        <v>0</v>
      </c>
      <c r="L101" s="130"/>
    </row>
    <row r="102" spans="1:12" ht="12" customHeight="1">
      <c r="A102" s="137" t="s">
        <v>231</v>
      </c>
      <c r="B102" s="132">
        <v>0</v>
      </c>
      <c r="C102" s="133">
        <v>0</v>
      </c>
      <c r="D102" s="133">
        <v>0</v>
      </c>
      <c r="E102" s="161">
        <v>2007</v>
      </c>
      <c r="F102" s="161">
        <v>1</v>
      </c>
      <c r="G102" s="162">
        <f>F102-($B$10-E102)</f>
        <v>-9</v>
      </c>
      <c r="H102" s="163">
        <f>D102/F102</f>
        <v>0</v>
      </c>
      <c r="I102" s="164">
        <v>0</v>
      </c>
      <c r="J102" s="165">
        <f>H102</f>
        <v>0</v>
      </c>
      <c r="K102" s="165">
        <f>(G102*H102)</f>
        <v>0</v>
      </c>
      <c r="L102" s="130"/>
    </row>
    <row r="103" spans="1:12" ht="12" customHeight="1">
      <c r="A103" s="137" t="s">
        <v>231</v>
      </c>
      <c r="B103" s="132">
        <v>0</v>
      </c>
      <c r="C103" s="133">
        <v>0</v>
      </c>
      <c r="D103" s="133">
        <v>0</v>
      </c>
      <c r="E103" s="161">
        <v>2007</v>
      </c>
      <c r="F103" s="161">
        <v>1</v>
      </c>
      <c r="G103" s="162">
        <f>F103-($B$10-E103)</f>
        <v>-9</v>
      </c>
      <c r="H103" s="163">
        <f>D103/F103</f>
        <v>0</v>
      </c>
      <c r="I103" s="164">
        <v>0</v>
      </c>
      <c r="J103" s="165">
        <f>H103</f>
        <v>0</v>
      </c>
      <c r="K103" s="165">
        <f>(G103*H103)</f>
        <v>0</v>
      </c>
      <c r="L103" s="130"/>
    </row>
    <row r="104" spans="1:15" s="145" customFormat="1" ht="12" customHeight="1">
      <c r="A104" s="138" t="s">
        <v>283</v>
      </c>
      <c r="B104" s="139"/>
      <c r="C104" s="140">
        <f>SUM(C100:C103)</f>
        <v>0</v>
      </c>
      <c r="D104" s="140">
        <f>SUM(D100:D103)</f>
        <v>0</v>
      </c>
      <c r="E104" s="141"/>
      <c r="F104" s="141"/>
      <c r="G104" s="141"/>
      <c r="H104" s="140">
        <f>SUM(H100:H103)</f>
        <v>0</v>
      </c>
      <c r="I104" s="140">
        <f>SUM(I100:I103)</f>
        <v>0</v>
      </c>
      <c r="J104" s="140">
        <f>SUM(J100:J103)</f>
        <v>0</v>
      </c>
      <c r="K104" s="140">
        <f>SUM(K100:K103)</f>
        <v>0</v>
      </c>
      <c r="L104" s="142"/>
      <c r="M104" s="143"/>
      <c r="N104" s="144"/>
      <c r="O104" s="144"/>
    </row>
    <row r="105" spans="1:13" s="144" customFormat="1" ht="12" customHeight="1">
      <c r="A105" s="169"/>
      <c r="B105" s="170"/>
      <c r="C105" s="171"/>
      <c r="D105" s="171"/>
      <c r="E105" s="172"/>
      <c r="F105" s="172"/>
      <c r="G105" s="172"/>
      <c r="H105" s="171"/>
      <c r="I105" s="173"/>
      <c r="J105" s="173"/>
      <c r="K105" s="173"/>
      <c r="L105" s="174"/>
      <c r="M105" s="143"/>
    </row>
    <row r="106" spans="1:13" ht="56.25" customHeight="1">
      <c r="A106" s="315" t="s">
        <v>284</v>
      </c>
      <c r="B106" s="310"/>
      <c r="C106" s="310"/>
      <c r="D106" s="310"/>
      <c r="E106" s="310"/>
      <c r="F106" s="310"/>
      <c r="G106" s="310"/>
      <c r="H106" s="310"/>
      <c r="I106" s="310"/>
      <c r="M106" s="176"/>
    </row>
    <row r="107" spans="1:13" ht="56.25" customHeight="1">
      <c r="A107" s="315" t="s">
        <v>285</v>
      </c>
      <c r="B107" s="310"/>
      <c r="C107" s="310"/>
      <c r="D107" s="310"/>
      <c r="E107" s="310"/>
      <c r="F107" s="310"/>
      <c r="G107" s="310"/>
      <c r="H107" s="310"/>
      <c r="I107" s="310"/>
      <c r="M107" s="176"/>
    </row>
    <row r="108" spans="1:13" ht="64.5" customHeight="1">
      <c r="A108" s="316" t="s">
        <v>257</v>
      </c>
      <c r="B108" s="310"/>
      <c r="C108" s="310"/>
      <c r="D108" s="310"/>
      <c r="E108" s="310"/>
      <c r="F108" s="310"/>
      <c r="G108" s="310"/>
      <c r="H108" s="310"/>
      <c r="I108" s="310"/>
      <c r="M108" s="176"/>
    </row>
    <row r="109" spans="1:13" ht="74.25" customHeight="1">
      <c r="A109" s="316" t="s">
        <v>258</v>
      </c>
      <c r="B109" s="317"/>
      <c r="C109" s="317"/>
      <c r="D109" s="317"/>
      <c r="E109" s="317"/>
      <c r="F109" s="317"/>
      <c r="G109" s="317"/>
      <c r="H109" s="317"/>
      <c r="I109" s="317"/>
      <c r="M109" s="176"/>
    </row>
    <row r="110" spans="1:13" ht="38.25" customHeight="1">
      <c r="A110" s="312" t="s">
        <v>259</v>
      </c>
      <c r="B110" s="310"/>
      <c r="C110" s="310"/>
      <c r="D110" s="310"/>
      <c r="E110" s="310"/>
      <c r="F110" s="310"/>
      <c r="G110" s="310"/>
      <c r="H110" s="310"/>
      <c r="I110" s="310"/>
      <c r="M110" s="177"/>
    </row>
    <row r="111" spans="1:9" ht="95.25" customHeight="1">
      <c r="A111" s="312" t="s">
        <v>260</v>
      </c>
      <c r="B111" s="310"/>
      <c r="C111" s="310"/>
      <c r="D111" s="310"/>
      <c r="E111" s="310"/>
      <c r="F111" s="310"/>
      <c r="G111" s="310"/>
      <c r="H111" s="310"/>
      <c r="I111" s="310"/>
    </row>
    <row r="112" ht="15">
      <c r="A112" s="178"/>
    </row>
    <row r="113" ht="15">
      <c r="A113" s="181" t="s">
        <v>261</v>
      </c>
    </row>
    <row r="114" spans="1:9" ht="12.75">
      <c r="A114" s="306" t="s">
        <v>262</v>
      </c>
      <c r="B114" s="310"/>
      <c r="C114" s="310"/>
      <c r="D114" s="310"/>
      <c r="E114" s="310"/>
      <c r="F114" s="310"/>
      <c r="G114" s="310"/>
      <c r="H114" s="310"/>
      <c r="I114" s="310"/>
    </row>
    <row r="115" spans="1:9" ht="31.5" customHeight="1">
      <c r="A115" s="311" t="s">
        <v>263</v>
      </c>
      <c r="B115" s="310"/>
      <c r="C115" s="310"/>
      <c r="D115" s="310"/>
      <c r="E115" s="310"/>
      <c r="F115" s="310"/>
      <c r="G115" s="310"/>
      <c r="H115" s="310"/>
      <c r="I115" s="310"/>
    </row>
    <row r="116" spans="1:9" ht="19.5" customHeight="1">
      <c r="A116" s="306" t="s">
        <v>264</v>
      </c>
      <c r="B116" s="310"/>
      <c r="C116" s="310"/>
      <c r="D116" s="310"/>
      <c r="E116" s="310"/>
      <c r="F116" s="310"/>
      <c r="G116" s="310"/>
      <c r="H116" s="310"/>
      <c r="I116" s="310"/>
    </row>
    <row r="117" spans="1:9" ht="27.75" customHeight="1">
      <c r="A117" s="306" t="s">
        <v>265</v>
      </c>
      <c r="B117" s="310"/>
      <c r="C117" s="310"/>
      <c r="D117" s="310"/>
      <c r="E117" s="310"/>
      <c r="F117" s="310"/>
      <c r="G117" s="310"/>
      <c r="H117" s="310"/>
      <c r="I117" s="310"/>
    </row>
    <row r="118" spans="1:15" s="175" customFormat="1" ht="36" customHeight="1">
      <c r="A118" s="306" t="s">
        <v>266</v>
      </c>
      <c r="B118" s="307"/>
      <c r="C118" s="307"/>
      <c r="D118" s="308"/>
      <c r="E118" s="309"/>
      <c r="F118" s="309"/>
      <c r="G118" s="309"/>
      <c r="H118" s="309"/>
      <c r="I118" s="308"/>
      <c r="L118" s="125"/>
      <c r="M118" s="126"/>
      <c r="N118" s="127"/>
      <c r="O118" s="127"/>
    </row>
    <row r="141" spans="12:13" ht="12.75">
      <c r="L141" s="182"/>
      <c r="M141" s="177"/>
    </row>
  </sheetData>
  <sheetProtection insertRows="0"/>
  <protectedRanges>
    <protectedRange sqref="J100:K103 J70:K73 J77:K80 J84:K87 J93:K96 J65:K66" name="Current Year Data"/>
    <protectedRange sqref="B10:C10" name="Titles_5"/>
    <protectedRange sqref="B6:G7" name="Titles"/>
    <protectedRange sqref="A84:F87 A14:C15 A19:C19 A23:C23 A27:C28 A32:C33 A37:C38 A42:C42 A58:C61 A51:C52 A70:F73 A77:F80 A93:F96 A100:F103 A46:C47 A65:F66" name="Line Items"/>
    <protectedRange sqref="I84:I87 I70:I73 I77:I80 I93:I96 I100:I103 I65:I66" name="Data"/>
  </protectedRanges>
  <mergeCells count="21">
    <mergeCell ref="B6:G6"/>
    <mergeCell ref="B7:G7"/>
    <mergeCell ref="A4:G4"/>
    <mergeCell ref="A8:E8"/>
    <mergeCell ref="A1:G1"/>
    <mergeCell ref="A2:G2"/>
    <mergeCell ref="A3:G3"/>
    <mergeCell ref="A5:G5"/>
    <mergeCell ref="A9:G9"/>
    <mergeCell ref="I9:J10"/>
    <mergeCell ref="A111:I111"/>
    <mergeCell ref="A106:I106"/>
    <mergeCell ref="A107:I107"/>
    <mergeCell ref="A108:I108"/>
    <mergeCell ref="A109:I109"/>
    <mergeCell ref="A118:I118"/>
    <mergeCell ref="A114:I114"/>
    <mergeCell ref="A115:I115"/>
    <mergeCell ref="A116:I116"/>
    <mergeCell ref="A117:I117"/>
    <mergeCell ref="A110:I110"/>
  </mergeCells>
  <printOptions/>
  <pageMargins left="0.5" right="0.5" top="0.5" bottom="0.5" header="0.5" footer="0.5"/>
  <pageSetup fitToHeight="2" fitToWidth="1" horizontalDpi="600" verticalDpi="600" orientation="landscape" scale="78" r:id="rId1"/>
  <rowBreaks count="1" manualBreakCount="1">
    <brk id="10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zoomScalePageLayoutView="0" workbookViewId="0" topLeftCell="A42">
      <selection activeCell="L22" sqref="L22"/>
    </sheetView>
  </sheetViews>
  <sheetFormatPr defaultColWidth="8.8515625" defaultRowHeight="12.75"/>
  <cols>
    <col min="1" max="1" width="36.7109375" style="109" customWidth="1"/>
    <col min="2" max="2" width="10.140625" style="200" customWidth="1"/>
    <col min="3" max="3" width="36.7109375" style="109" customWidth="1"/>
    <col min="4" max="4" width="10.140625" style="200" customWidth="1"/>
    <col min="5" max="5" width="27.421875" style="109" hidden="1" customWidth="1"/>
    <col min="6" max="8" width="8.8515625" style="109" hidden="1" customWidth="1"/>
    <col min="9" max="9" width="17.7109375" style="109" hidden="1" customWidth="1"/>
    <col min="10" max="10" width="0.13671875" style="109" hidden="1" customWidth="1"/>
    <col min="11" max="11" width="3.28125" style="8" customWidth="1"/>
    <col min="12" max="12" width="15.421875" style="8" customWidth="1"/>
    <col min="13" max="13" width="8.7109375" style="8" customWidth="1"/>
    <col min="14" max="14" width="7.7109375" style="8" customWidth="1"/>
    <col min="15" max="15" width="9.57421875" style="8" customWidth="1"/>
    <col min="16" max="16384" width="8.8515625" style="109" customWidth="1"/>
  </cols>
  <sheetData>
    <row r="1" spans="1:10" ht="23.25" customHeight="1">
      <c r="A1" s="324" t="s">
        <v>0</v>
      </c>
      <c r="B1" s="328"/>
      <c r="C1" s="328"/>
      <c r="D1" s="328"/>
      <c r="E1" s="108"/>
      <c r="F1" s="108"/>
      <c r="G1" s="108"/>
      <c r="H1" s="108"/>
      <c r="I1" s="108"/>
      <c r="J1" s="108"/>
    </row>
    <row r="2" spans="1:10" ht="14.25" customHeight="1">
      <c r="A2" s="329" t="s">
        <v>312</v>
      </c>
      <c r="B2" s="329"/>
      <c r="C2" s="329"/>
      <c r="D2" s="329"/>
      <c r="E2" s="108"/>
      <c r="F2" s="108"/>
      <c r="G2" s="108"/>
      <c r="H2" s="108"/>
      <c r="I2" s="108"/>
      <c r="J2" s="108"/>
    </row>
    <row r="3" spans="1:10" ht="27" customHeight="1">
      <c r="A3" s="216" t="s">
        <v>179</v>
      </c>
      <c r="B3" s="330" t="str">
        <f>'End Inv.'!B6:G6</f>
        <v>Farm Financials, Part 1 Albany</v>
      </c>
      <c r="C3" s="330"/>
      <c r="D3" s="330"/>
      <c r="E3" s="108"/>
      <c r="F3" s="108"/>
      <c r="G3" s="108"/>
      <c r="H3" s="108"/>
      <c r="I3" s="108"/>
      <c r="J3" s="108"/>
    </row>
    <row r="4" spans="1:10" ht="27" customHeight="1">
      <c r="A4" s="216" t="s">
        <v>180</v>
      </c>
      <c r="B4" s="330" t="s">
        <v>385</v>
      </c>
      <c r="C4" s="330"/>
      <c r="D4" s="330"/>
      <c r="E4" s="108"/>
      <c r="F4" s="108"/>
      <c r="G4" s="108"/>
      <c r="H4" s="108"/>
      <c r="I4" s="108"/>
      <c r="J4" s="108"/>
    </row>
    <row r="5" spans="1:10" ht="9" customHeight="1">
      <c r="A5" s="331"/>
      <c r="B5" s="331"/>
      <c r="C5" s="331"/>
      <c r="D5" s="331"/>
      <c r="E5" s="108"/>
      <c r="F5" s="108"/>
      <c r="G5" s="108"/>
      <c r="H5" s="108"/>
      <c r="I5" s="108"/>
      <c r="J5" s="108"/>
    </row>
    <row r="6" spans="1:12" ht="13.5">
      <c r="A6" s="183" t="s">
        <v>80</v>
      </c>
      <c r="B6" s="184"/>
      <c r="C6" s="183" t="s">
        <v>81</v>
      </c>
      <c r="D6" s="185"/>
      <c r="E6" s="186"/>
      <c r="F6" s="186"/>
      <c r="G6" s="186"/>
      <c r="H6" s="186"/>
      <c r="I6" s="186"/>
      <c r="J6" s="186"/>
      <c r="L6" s="214" t="s">
        <v>305</v>
      </c>
    </row>
    <row r="7" spans="1:10" ht="9" customHeight="1">
      <c r="A7" s="346"/>
      <c r="B7" s="347"/>
      <c r="C7" s="347"/>
      <c r="D7" s="348"/>
      <c r="E7" s="186"/>
      <c r="F7" s="186"/>
      <c r="G7" s="186"/>
      <c r="H7" s="186"/>
      <c r="I7" s="186"/>
      <c r="J7" s="186"/>
    </row>
    <row r="8" spans="1:15" ht="12" customHeight="1">
      <c r="A8" s="187" t="s">
        <v>82</v>
      </c>
      <c r="B8" s="184"/>
      <c r="C8" s="187" t="s">
        <v>83</v>
      </c>
      <c r="D8" s="185"/>
      <c r="E8" s="186"/>
      <c r="F8" s="186"/>
      <c r="G8" s="186"/>
      <c r="H8" s="186"/>
      <c r="I8" s="186"/>
      <c r="J8" s="186"/>
      <c r="L8" s="349" t="s">
        <v>306</v>
      </c>
      <c r="M8" s="349" t="s">
        <v>353</v>
      </c>
      <c r="N8" s="349" t="s">
        <v>307</v>
      </c>
      <c r="O8" s="349" t="s">
        <v>308</v>
      </c>
    </row>
    <row r="9" spans="1:15" ht="12" customHeight="1" thickBot="1">
      <c r="A9" s="188" t="s">
        <v>228</v>
      </c>
      <c r="B9" s="189">
        <v>4500</v>
      </c>
      <c r="C9" s="188" t="s">
        <v>84</v>
      </c>
      <c r="D9" s="190">
        <v>0</v>
      </c>
      <c r="E9" s="186"/>
      <c r="F9" s="186"/>
      <c r="G9" s="186"/>
      <c r="H9" s="186"/>
      <c r="I9" s="186"/>
      <c r="J9" s="186"/>
      <c r="L9" s="350"/>
      <c r="M9" s="350"/>
      <c r="N9" s="350"/>
      <c r="O9" s="350"/>
    </row>
    <row r="10" spans="1:10" ht="12" customHeight="1">
      <c r="A10" s="188" t="s">
        <v>229</v>
      </c>
      <c r="B10" s="189">
        <v>0</v>
      </c>
      <c r="C10" s="188"/>
      <c r="D10" s="191"/>
      <c r="E10" s="186"/>
      <c r="F10" s="186"/>
      <c r="G10" s="186"/>
      <c r="H10" s="186"/>
      <c r="I10" s="186"/>
      <c r="J10" s="186"/>
    </row>
    <row r="11" spans="1:10" ht="12.75">
      <c r="A11" s="188" t="s">
        <v>85</v>
      </c>
      <c r="B11" s="189">
        <v>1800</v>
      </c>
      <c r="C11" s="188" t="s">
        <v>86</v>
      </c>
      <c r="D11" s="190">
        <v>0</v>
      </c>
      <c r="E11" s="186"/>
      <c r="F11" s="186"/>
      <c r="G11" s="186"/>
      <c r="H11" s="186"/>
      <c r="I11" s="186"/>
      <c r="J11" s="186"/>
    </row>
    <row r="12" spans="1:10" ht="12.75">
      <c r="A12" s="192" t="s">
        <v>223</v>
      </c>
      <c r="B12" s="193">
        <f>'Beg. Inv.'!C16</f>
        <v>3630</v>
      </c>
      <c r="C12" s="188" t="s">
        <v>87</v>
      </c>
      <c r="D12" s="190">
        <v>0</v>
      </c>
      <c r="E12" s="186"/>
      <c r="F12" s="186"/>
      <c r="G12" s="186"/>
      <c r="H12" s="186"/>
      <c r="I12" s="186"/>
      <c r="J12" s="186"/>
    </row>
    <row r="13" spans="1:10" s="8" customFormat="1" ht="12.75">
      <c r="A13" s="104" t="s">
        <v>222</v>
      </c>
      <c r="B13" s="193">
        <f>'Beg. Inv.'!C20</f>
        <v>0</v>
      </c>
      <c r="C13" s="21"/>
      <c r="D13" s="191"/>
      <c r="E13" s="12"/>
      <c r="F13" s="12"/>
      <c r="G13" s="12"/>
      <c r="H13" s="12"/>
      <c r="I13" s="12"/>
      <c r="J13" s="12"/>
    </row>
    <row r="14" spans="1:10" ht="12.75">
      <c r="A14" s="188" t="s">
        <v>88</v>
      </c>
      <c r="B14" s="193">
        <f>'Beg. Inv.'!C24</f>
        <v>0</v>
      </c>
      <c r="C14" s="194"/>
      <c r="D14" s="191"/>
      <c r="E14" s="186"/>
      <c r="F14" s="186"/>
      <c r="G14" s="186"/>
      <c r="H14" s="186"/>
      <c r="I14" s="186"/>
      <c r="J14" s="186"/>
    </row>
    <row r="15" spans="1:15" ht="12.75">
      <c r="A15" s="192" t="s">
        <v>89</v>
      </c>
      <c r="B15" s="193">
        <f>'Beg. Inv.'!C29</f>
        <v>1100</v>
      </c>
      <c r="C15" s="212" t="s">
        <v>92</v>
      </c>
      <c r="D15" s="213">
        <v>0</v>
      </c>
      <c r="E15" s="186"/>
      <c r="F15" s="186"/>
      <c r="G15" s="186"/>
      <c r="H15" s="186"/>
      <c r="I15" s="186"/>
      <c r="J15" s="186"/>
      <c r="L15" s="304" t="s">
        <v>387</v>
      </c>
      <c r="M15" s="304"/>
      <c r="N15" s="304"/>
      <c r="O15" s="304"/>
    </row>
    <row r="16" spans="1:15" ht="12.75" customHeight="1">
      <c r="A16" s="188" t="s">
        <v>91</v>
      </c>
      <c r="B16" s="193">
        <f>'Beg. Inv.'!C34</f>
        <v>500</v>
      </c>
      <c r="C16" s="212" t="s">
        <v>92</v>
      </c>
      <c r="D16" s="213">
        <v>0</v>
      </c>
      <c r="E16" s="186"/>
      <c r="F16" s="186"/>
      <c r="G16" s="186"/>
      <c r="H16" s="186"/>
      <c r="I16" s="186"/>
      <c r="J16" s="186"/>
      <c r="L16" s="215"/>
      <c r="M16" s="215"/>
      <c r="N16" s="215"/>
      <c r="O16" s="215"/>
    </row>
    <row r="17" spans="1:15" ht="12.75">
      <c r="A17" s="192" t="s">
        <v>93</v>
      </c>
      <c r="B17" s="193">
        <f>'Beg. Inv.'!C39</f>
        <v>1100</v>
      </c>
      <c r="C17" s="212" t="s">
        <v>95</v>
      </c>
      <c r="D17" s="213">
        <v>0</v>
      </c>
      <c r="E17" s="186"/>
      <c r="F17" s="186"/>
      <c r="G17" s="186"/>
      <c r="H17" s="186"/>
      <c r="I17" s="186"/>
      <c r="J17" s="186"/>
      <c r="L17" s="215"/>
      <c r="M17" s="215"/>
      <c r="N17" s="215"/>
      <c r="O17" s="215"/>
    </row>
    <row r="18" spans="1:15" ht="12.75">
      <c r="A18" s="192" t="s">
        <v>94</v>
      </c>
      <c r="B18" s="193">
        <f>'Beg. Inv.'!C43</f>
        <v>0</v>
      </c>
      <c r="C18" s="212" t="s">
        <v>95</v>
      </c>
      <c r="D18" s="213">
        <v>0</v>
      </c>
      <c r="E18" s="186"/>
      <c r="F18" s="186"/>
      <c r="G18" s="186"/>
      <c r="H18" s="186"/>
      <c r="I18" s="186"/>
      <c r="J18" s="186"/>
      <c r="L18" s="215"/>
      <c r="M18" s="215"/>
      <c r="N18" s="215"/>
      <c r="O18" s="215"/>
    </row>
    <row r="19" spans="1:10" ht="12.75">
      <c r="A19" s="188" t="s">
        <v>212</v>
      </c>
      <c r="B19" s="193">
        <f>'Beg. Inv.'!C48</f>
        <v>500</v>
      </c>
      <c r="C19" s="212" t="s">
        <v>390</v>
      </c>
      <c r="D19" s="303">
        <v>0</v>
      </c>
      <c r="E19" s="186"/>
      <c r="F19" s="186"/>
      <c r="G19" s="186"/>
      <c r="H19" s="186"/>
      <c r="I19" s="186"/>
      <c r="J19" s="186"/>
    </row>
    <row r="20" spans="1:10" ht="12.75">
      <c r="A20" s="194"/>
      <c r="B20" s="184"/>
      <c r="C20" s="212" t="s">
        <v>391</v>
      </c>
      <c r="D20" s="303">
        <v>0</v>
      </c>
      <c r="E20" s="186"/>
      <c r="F20" s="186"/>
      <c r="G20" s="186"/>
      <c r="H20" s="186"/>
      <c r="I20" s="186"/>
      <c r="J20" s="186"/>
    </row>
    <row r="21" spans="1:10" ht="12.75">
      <c r="A21" s="188" t="s">
        <v>97</v>
      </c>
      <c r="B21" s="189">
        <f>'Beg. Inv.'!C53</f>
        <v>0</v>
      </c>
      <c r="C21" s="212" t="s">
        <v>98</v>
      </c>
      <c r="D21" s="213">
        <v>0</v>
      </c>
      <c r="E21" s="186"/>
      <c r="F21" s="186"/>
      <c r="G21" s="186"/>
      <c r="H21" s="186"/>
      <c r="I21" s="186"/>
      <c r="J21" s="186"/>
    </row>
    <row r="22" spans="1:10" ht="12.75">
      <c r="A22" s="188"/>
      <c r="B22" s="184"/>
      <c r="C22" s="188"/>
      <c r="D22" s="184"/>
      <c r="E22" s="186"/>
      <c r="F22" s="186"/>
      <c r="G22" s="186"/>
      <c r="H22" s="186"/>
      <c r="I22" s="186"/>
      <c r="J22" s="186"/>
    </row>
    <row r="23" spans="1:4" ht="12.75">
      <c r="A23" s="195" t="s">
        <v>99</v>
      </c>
      <c r="B23" s="196">
        <f>SUM(B9:B22)</f>
        <v>13130</v>
      </c>
      <c r="C23" s="195" t="s">
        <v>100</v>
      </c>
      <c r="D23" s="196">
        <f>SUM(D9:D22)</f>
        <v>0</v>
      </c>
    </row>
    <row r="24" spans="1:4" ht="9" customHeight="1">
      <c r="A24" s="335"/>
      <c r="B24" s="336"/>
      <c r="C24" s="336"/>
      <c r="D24" s="337"/>
    </row>
    <row r="25" spans="1:7" ht="12.75">
      <c r="A25" s="195" t="s">
        <v>101</v>
      </c>
      <c r="B25" s="191"/>
      <c r="C25" s="195" t="s">
        <v>286</v>
      </c>
      <c r="D25" s="191"/>
      <c r="G25" s="197"/>
    </row>
    <row r="26" spans="1:15" ht="12.75">
      <c r="A26" s="192" t="s">
        <v>102</v>
      </c>
      <c r="B26" s="198">
        <f>'Beg. Inv.'!C62</f>
        <v>2400</v>
      </c>
      <c r="C26" s="192" t="s">
        <v>380</v>
      </c>
      <c r="D26" s="190">
        <v>3800</v>
      </c>
      <c r="L26" s="215" t="s">
        <v>388</v>
      </c>
      <c r="M26" s="215">
        <v>2018</v>
      </c>
      <c r="N26" s="215">
        <v>3.99</v>
      </c>
      <c r="O26" s="301">
        <v>135</v>
      </c>
    </row>
    <row r="27" spans="1:15" ht="12.75">
      <c r="A27" s="192" t="s">
        <v>104</v>
      </c>
      <c r="B27" s="198">
        <f>'Beg. Inv.'!C67</f>
        <v>2000</v>
      </c>
      <c r="C27" s="192"/>
      <c r="D27" s="190">
        <v>0</v>
      </c>
      <c r="L27" s="215"/>
      <c r="M27" s="215"/>
      <c r="N27" s="215"/>
      <c r="O27" s="215"/>
    </row>
    <row r="28" spans="1:15" ht="12.75">
      <c r="A28" s="192" t="s">
        <v>105</v>
      </c>
      <c r="B28" s="198">
        <f>'Beg. Inv.'!C74</f>
        <v>13500</v>
      </c>
      <c r="C28" s="192" t="s">
        <v>103</v>
      </c>
      <c r="D28" s="190">
        <v>0</v>
      </c>
      <c r="L28" s="215"/>
      <c r="M28" s="215"/>
      <c r="N28" s="215"/>
      <c r="O28" s="215"/>
    </row>
    <row r="29" spans="1:15" ht="12.75">
      <c r="A29" s="192" t="s">
        <v>106</v>
      </c>
      <c r="B29" s="198">
        <f>'Beg. Inv.'!C81</f>
        <v>232000</v>
      </c>
      <c r="C29" s="192" t="s">
        <v>103</v>
      </c>
      <c r="D29" s="190">
        <v>0</v>
      </c>
      <c r="L29" s="215"/>
      <c r="M29" s="215"/>
      <c r="N29" s="215"/>
      <c r="O29" s="215"/>
    </row>
    <row r="30" spans="1:15" ht="12.75">
      <c r="A30" s="192" t="s">
        <v>107</v>
      </c>
      <c r="B30" s="190">
        <v>0</v>
      </c>
      <c r="C30" s="192" t="s">
        <v>103</v>
      </c>
      <c r="D30" s="190">
        <v>0</v>
      </c>
      <c r="L30" s="215"/>
      <c r="M30" s="215"/>
      <c r="N30" s="215"/>
      <c r="O30" s="215"/>
    </row>
    <row r="31" spans="1:15" ht="12.75">
      <c r="A31" s="192" t="s">
        <v>108</v>
      </c>
      <c r="B31" s="190">
        <v>0</v>
      </c>
      <c r="C31" s="192" t="s">
        <v>109</v>
      </c>
      <c r="D31" s="190">
        <v>0</v>
      </c>
      <c r="L31" s="215"/>
      <c r="M31" s="215"/>
      <c r="N31" s="215"/>
      <c r="O31" s="215"/>
    </row>
    <row r="32" spans="1:4" ht="12.75">
      <c r="A32" s="192" t="s">
        <v>110</v>
      </c>
      <c r="B32" s="190">
        <f>'Beg. Inv.'!C88</f>
        <v>0</v>
      </c>
      <c r="C32" s="192" t="s">
        <v>111</v>
      </c>
      <c r="D32" s="190">
        <v>0</v>
      </c>
    </row>
    <row r="33" spans="1:4" ht="12.75">
      <c r="A33" s="192"/>
      <c r="B33" s="191"/>
      <c r="C33" s="192"/>
      <c r="D33" s="191"/>
    </row>
    <row r="34" spans="1:4" ht="12.75">
      <c r="A34" s="195" t="s">
        <v>112</v>
      </c>
      <c r="B34" s="196">
        <f>SUM(B26:B33)</f>
        <v>249900</v>
      </c>
      <c r="C34" s="195" t="s">
        <v>113</v>
      </c>
      <c r="D34" s="196">
        <f>SUM(D26:D33)</f>
        <v>3800</v>
      </c>
    </row>
    <row r="35" spans="1:4" ht="9" customHeight="1">
      <c r="A35" s="338"/>
      <c r="B35" s="339"/>
      <c r="C35" s="339"/>
      <c r="D35" s="340"/>
    </row>
    <row r="36" spans="1:4" ht="12.75">
      <c r="A36" s="195" t="s">
        <v>114</v>
      </c>
      <c r="B36" s="191"/>
      <c r="C36" s="195" t="s">
        <v>287</v>
      </c>
      <c r="D36" s="191"/>
    </row>
    <row r="37" spans="1:15" ht="12.75">
      <c r="A37" s="192" t="s">
        <v>115</v>
      </c>
      <c r="B37" s="190">
        <v>0</v>
      </c>
      <c r="C37" s="192" t="s">
        <v>381</v>
      </c>
      <c r="D37" s="190">
        <v>225000</v>
      </c>
      <c r="L37" s="215" t="s">
        <v>389</v>
      </c>
      <c r="M37" s="215">
        <v>2031</v>
      </c>
      <c r="N37" s="215">
        <v>4.8</v>
      </c>
      <c r="O37" s="302">
        <v>1750</v>
      </c>
    </row>
    <row r="38" spans="1:15" ht="12.75">
      <c r="A38" s="192" t="s">
        <v>118</v>
      </c>
      <c r="B38" s="190">
        <v>160000</v>
      </c>
      <c r="C38" s="192"/>
      <c r="D38" s="190"/>
      <c r="L38" s="215"/>
      <c r="M38" s="215"/>
      <c r="N38" s="215"/>
      <c r="O38" s="215"/>
    </row>
    <row r="39" spans="1:15" ht="12.75">
      <c r="A39" s="192" t="s">
        <v>117</v>
      </c>
      <c r="B39" s="198">
        <f>'Beg. Inv.'!C97</f>
        <v>207000</v>
      </c>
      <c r="C39" s="192" t="s">
        <v>116</v>
      </c>
      <c r="D39" s="190">
        <v>0</v>
      </c>
      <c r="L39" s="215"/>
      <c r="M39" s="215"/>
      <c r="N39" s="215"/>
      <c r="O39" s="215"/>
    </row>
    <row r="40" spans="1:4" ht="12.75">
      <c r="A40" s="192" t="s">
        <v>119</v>
      </c>
      <c r="B40" s="190">
        <f>'Beg. Inv.'!C104</f>
        <v>0</v>
      </c>
      <c r="C40" s="192" t="s">
        <v>120</v>
      </c>
      <c r="D40" s="190">
        <v>0</v>
      </c>
    </row>
    <row r="41" spans="1:4" ht="12.75">
      <c r="A41" s="192"/>
      <c r="B41" s="191"/>
      <c r="C41" s="192"/>
      <c r="D41" s="191"/>
    </row>
    <row r="42" spans="1:4" ht="12.75">
      <c r="A42" s="195" t="s">
        <v>121</v>
      </c>
      <c r="B42" s="196">
        <f>SUM(B37:B41)</f>
        <v>367000</v>
      </c>
      <c r="C42" s="195" t="s">
        <v>122</v>
      </c>
      <c r="D42" s="196">
        <f>SUM(D37:D41)</f>
        <v>225000</v>
      </c>
    </row>
    <row r="43" spans="1:4" ht="9" customHeight="1">
      <c r="A43" s="341"/>
      <c r="B43" s="342"/>
      <c r="C43" s="342"/>
      <c r="D43" s="343"/>
    </row>
    <row r="44" spans="1:4" ht="12.75">
      <c r="A44" s="195" t="s">
        <v>123</v>
      </c>
      <c r="B44" s="196">
        <f>SUM(B23+B34+B42)</f>
        <v>630030</v>
      </c>
      <c r="C44" s="195" t="s">
        <v>124</v>
      </c>
      <c r="D44" s="196">
        <f>SUM(D23+D34+D42)</f>
        <v>228800</v>
      </c>
    </row>
    <row r="45" spans="1:4" ht="9" customHeight="1">
      <c r="A45" s="194"/>
      <c r="B45" s="191"/>
      <c r="C45" s="194"/>
      <c r="D45" s="191"/>
    </row>
    <row r="46" spans="1:4" ht="12.75">
      <c r="A46" s="344" t="s">
        <v>125</v>
      </c>
      <c r="B46" s="345"/>
      <c r="C46" s="345"/>
      <c r="D46" s="196">
        <f>B44-D44</f>
        <v>401230</v>
      </c>
    </row>
    <row r="47" spans="1:4" ht="9" customHeight="1">
      <c r="A47" s="351"/>
      <c r="B47" s="352"/>
      <c r="C47" s="352"/>
      <c r="D47" s="353"/>
    </row>
    <row r="48" spans="1:4" ht="12.75">
      <c r="A48" s="195" t="s">
        <v>126</v>
      </c>
      <c r="B48" s="191"/>
      <c r="C48" s="195" t="s">
        <v>127</v>
      </c>
      <c r="D48" s="191"/>
    </row>
    <row r="49" spans="1:4" ht="12.75">
      <c r="A49" s="192" t="s">
        <v>288</v>
      </c>
      <c r="B49" s="190">
        <v>0</v>
      </c>
      <c r="C49" s="192" t="s">
        <v>289</v>
      </c>
      <c r="D49" s="190">
        <v>0</v>
      </c>
    </row>
    <row r="50" spans="1:4" ht="12.75">
      <c r="A50" s="192" t="s">
        <v>290</v>
      </c>
      <c r="B50" s="190">
        <v>0</v>
      </c>
      <c r="C50" s="192" t="s">
        <v>291</v>
      </c>
      <c r="D50" s="190">
        <v>0</v>
      </c>
    </row>
    <row r="51" spans="1:4" ht="12.75">
      <c r="A51" s="192" t="s">
        <v>292</v>
      </c>
      <c r="B51" s="190">
        <v>0</v>
      </c>
      <c r="C51" s="192" t="s">
        <v>293</v>
      </c>
      <c r="D51" s="190">
        <v>0</v>
      </c>
    </row>
    <row r="52" spans="1:4" ht="12.75">
      <c r="A52" s="192" t="s">
        <v>294</v>
      </c>
      <c r="B52" s="190">
        <v>0</v>
      </c>
      <c r="C52" s="192" t="s">
        <v>293</v>
      </c>
      <c r="D52" s="190">
        <v>0</v>
      </c>
    </row>
    <row r="53" spans="1:4" ht="12.75">
      <c r="A53" s="192"/>
      <c r="B53" s="191"/>
      <c r="C53" s="192"/>
      <c r="D53" s="191"/>
    </row>
    <row r="54" spans="1:4" ht="12.75">
      <c r="A54" s="195" t="s">
        <v>295</v>
      </c>
      <c r="B54" s="196">
        <f>SUM(B49:B53)</f>
        <v>0</v>
      </c>
      <c r="C54" s="195" t="s">
        <v>347</v>
      </c>
      <c r="D54" s="196">
        <f>SUM(D49:D53)</f>
        <v>0</v>
      </c>
    </row>
    <row r="55" spans="1:4" ht="6" customHeight="1">
      <c r="A55" s="194"/>
      <c r="B55" s="191"/>
      <c r="C55" s="194"/>
      <c r="D55" s="191"/>
    </row>
    <row r="56" spans="1:4" ht="12.75">
      <c r="A56" s="195" t="s">
        <v>128</v>
      </c>
      <c r="B56" s="196">
        <f>SUM(B44+B54)</f>
        <v>630030</v>
      </c>
      <c r="C56" s="195" t="s">
        <v>129</v>
      </c>
      <c r="D56" s="196">
        <f>SUM(D44+D54)</f>
        <v>228800</v>
      </c>
    </row>
    <row r="57" spans="1:4" ht="9" customHeight="1">
      <c r="A57" s="335"/>
      <c r="B57" s="336"/>
      <c r="C57" s="336"/>
      <c r="D57" s="337"/>
    </row>
    <row r="58" spans="1:4" ht="12.75">
      <c r="A58" s="332" t="s">
        <v>130</v>
      </c>
      <c r="B58" s="333"/>
      <c r="C58" s="334"/>
      <c r="D58" s="196">
        <f>B56-D56</f>
        <v>401230</v>
      </c>
    </row>
    <row r="59" ht="12.75">
      <c r="B59" s="199"/>
    </row>
    <row r="60" ht="12.75">
      <c r="B60" s="199"/>
    </row>
    <row r="61" ht="12.75">
      <c r="B61" s="199"/>
    </row>
    <row r="62" ht="12.75">
      <c r="B62" s="199"/>
    </row>
    <row r="63" ht="12.75">
      <c r="B63" s="199"/>
    </row>
    <row r="64" ht="12.75">
      <c r="B64" s="199"/>
    </row>
    <row r="65" ht="12.75">
      <c r="B65" s="199"/>
    </row>
  </sheetData>
  <sheetProtection insertRows="0"/>
  <protectedRanges>
    <protectedRange sqref="C13" name="Line Titles_2"/>
    <protectedRange sqref="B13 D13" name="Data_2"/>
    <protectedRange sqref="B13" name="Data_1"/>
    <protectedRange sqref="A9:A10 A20:A21 C14:C21 A27:A32 C26:C32 C49:C52 A49:A52 A37:A40 C37:C40" name="Line Titles"/>
    <protectedRange sqref="B26:B32 D26:D32 D9:D12 B9:B21 B49:B52 D49:D52 B37:B40 D37:D40 D14:D21" name="Data"/>
    <protectedRange sqref="A2:D4" name="Titles"/>
    <protectedRange sqref="L15:O18 L26:O31 L37:O39" name="Loan Info"/>
  </protectedRanges>
  <mergeCells count="17">
    <mergeCell ref="A7:D7"/>
    <mergeCell ref="L8:L9"/>
    <mergeCell ref="M8:M9"/>
    <mergeCell ref="N8:N9"/>
    <mergeCell ref="O8:O9"/>
    <mergeCell ref="A57:D57"/>
    <mergeCell ref="A47:D47"/>
    <mergeCell ref="A1:D1"/>
    <mergeCell ref="A2:D2"/>
    <mergeCell ref="B3:D3"/>
    <mergeCell ref="B4:D4"/>
    <mergeCell ref="A5:D5"/>
    <mergeCell ref="A58:C58"/>
    <mergeCell ref="A24:D24"/>
    <mergeCell ref="A35:D35"/>
    <mergeCell ref="A43:D43"/>
    <mergeCell ref="A46:C46"/>
  </mergeCells>
  <printOptions/>
  <pageMargins left="0.5" right="0.5" top="0.5" bottom="0.5" header="0.5" footer="0.5"/>
  <pageSetup fitToHeight="1" fitToWidth="1" horizontalDpi="600" verticalDpi="600" orientation="portrait" scale="99" r:id="rId1"/>
  <ignoredErrors>
    <ignoredError sqref="B23 B34 B42 D23 D34 D42 D54 B54" emptyCellReference="1"/>
  </ignoredErrors>
</worksheet>
</file>

<file path=xl/worksheets/sheet4.xml><?xml version="1.0" encoding="utf-8"?>
<worksheet xmlns="http://schemas.openxmlformats.org/spreadsheetml/2006/main" xmlns:r="http://schemas.openxmlformats.org/officeDocument/2006/relationships">
  <sheetPr>
    <pageSetUpPr fitToPage="1"/>
  </sheetPr>
  <dimension ref="A1:O164"/>
  <sheetViews>
    <sheetView zoomScalePageLayoutView="0" workbookViewId="0" topLeftCell="A1">
      <pane xSplit="1" ySplit="11" topLeftCell="B12" activePane="bottomRight" state="frozen"/>
      <selection pane="topLeft" activeCell="A1" sqref="A1"/>
      <selection pane="topRight" activeCell="B1" sqref="B1"/>
      <selection pane="bottomLeft" activeCell="A10" sqref="A10"/>
      <selection pane="bottomRight" activeCell="A15" sqref="A15"/>
    </sheetView>
  </sheetViews>
  <sheetFormatPr defaultColWidth="8.8515625" defaultRowHeight="12.75"/>
  <cols>
    <col min="1" max="1" width="55.00390625" style="109" customWidth="1"/>
    <col min="2" max="2" width="9.00390625" style="179" customWidth="1"/>
    <col min="3" max="4" width="9.140625" style="175" customWidth="1"/>
    <col min="5" max="5" width="9.421875" style="180" customWidth="1"/>
    <col min="6" max="6" width="10.140625" style="180" customWidth="1"/>
    <col min="7" max="7" width="11.00390625" style="180" customWidth="1"/>
    <col min="8" max="8" width="12.421875" style="180" customWidth="1"/>
    <col min="9" max="9" width="13.140625" style="175" customWidth="1"/>
    <col min="10" max="10" width="12.8515625" style="175" customWidth="1"/>
    <col min="11" max="11" width="13.28125" style="175" customWidth="1"/>
    <col min="12" max="12" width="20.421875" style="125" customWidth="1"/>
    <col min="13" max="13" width="9.140625" style="126" customWidth="1"/>
    <col min="14" max="15" width="9.140625" style="127" customWidth="1"/>
    <col min="16" max="16384" width="8.8515625" style="109" customWidth="1"/>
  </cols>
  <sheetData>
    <row r="1" spans="1:15" ht="23.25" customHeight="1">
      <c r="A1" s="324" t="s">
        <v>0</v>
      </c>
      <c r="B1" s="324"/>
      <c r="C1" s="324"/>
      <c r="D1" s="324"/>
      <c r="E1" s="324"/>
      <c r="F1" s="324"/>
      <c r="G1" s="324"/>
      <c r="H1" s="108"/>
      <c r="I1" s="108"/>
      <c r="J1" s="108"/>
      <c r="K1" s="108"/>
      <c r="L1" s="109"/>
      <c r="M1" s="109"/>
      <c r="N1" s="109"/>
      <c r="O1" s="109"/>
    </row>
    <row r="2" spans="1:15" ht="14.25" customHeight="1">
      <c r="A2" s="325" t="s">
        <v>311</v>
      </c>
      <c r="B2" s="325"/>
      <c r="C2" s="325"/>
      <c r="D2" s="325"/>
      <c r="E2" s="325"/>
      <c r="F2" s="325"/>
      <c r="G2" s="325"/>
      <c r="H2" s="108"/>
      <c r="I2" s="108"/>
      <c r="J2" s="108"/>
      <c r="K2" s="108"/>
      <c r="L2" s="109"/>
      <c r="M2" s="109"/>
      <c r="N2" s="109"/>
      <c r="O2" s="109"/>
    </row>
    <row r="3" spans="1:15" ht="14.25" customHeight="1">
      <c r="A3" s="326" t="s">
        <v>278</v>
      </c>
      <c r="B3" s="326"/>
      <c r="C3" s="326"/>
      <c r="D3" s="326"/>
      <c r="E3" s="326"/>
      <c r="F3" s="326"/>
      <c r="G3" s="326"/>
      <c r="H3" s="108"/>
      <c r="I3" s="108"/>
      <c r="J3" s="108"/>
      <c r="K3" s="108"/>
      <c r="L3" s="109"/>
      <c r="M3" s="109"/>
      <c r="N3" s="109"/>
      <c r="O3" s="109"/>
    </row>
    <row r="4" spans="1:11" s="211" customFormat="1" ht="14.25" customHeight="1">
      <c r="A4" s="322" t="s">
        <v>304</v>
      </c>
      <c r="B4" s="322"/>
      <c r="C4" s="322"/>
      <c r="D4" s="322"/>
      <c r="E4" s="322"/>
      <c r="F4" s="322"/>
      <c r="G4" s="322"/>
      <c r="H4" s="210"/>
      <c r="I4" s="210"/>
      <c r="J4" s="210"/>
      <c r="K4" s="210"/>
    </row>
    <row r="5" spans="1:15" ht="14.25" customHeight="1">
      <c r="A5" s="327"/>
      <c r="B5" s="327"/>
      <c r="C5" s="327"/>
      <c r="D5" s="327"/>
      <c r="E5" s="327"/>
      <c r="F5" s="327"/>
      <c r="G5" s="327"/>
      <c r="H5" s="108"/>
      <c r="I5" s="108"/>
      <c r="J5" s="108"/>
      <c r="K5" s="108"/>
      <c r="L5" s="109"/>
      <c r="M5" s="109"/>
      <c r="N5" s="109"/>
      <c r="O5" s="109"/>
    </row>
    <row r="6" spans="1:15" ht="27" customHeight="1">
      <c r="A6" s="216" t="s">
        <v>179</v>
      </c>
      <c r="B6" s="318" t="str">
        <f>'Beg. Inv.'!B6:G6</f>
        <v>Farm Financials, Part 1 Albany</v>
      </c>
      <c r="C6" s="318"/>
      <c r="D6" s="318"/>
      <c r="E6" s="318"/>
      <c r="F6" s="318"/>
      <c r="G6" s="318"/>
      <c r="H6" s="108"/>
      <c r="I6" s="108"/>
      <c r="J6" s="108"/>
      <c r="K6" s="108"/>
      <c r="L6" s="109"/>
      <c r="M6" s="109"/>
      <c r="N6" s="109"/>
      <c r="O6" s="109"/>
    </row>
    <row r="7" spans="1:15" ht="27" customHeight="1">
      <c r="A7" s="216" t="s">
        <v>180</v>
      </c>
      <c r="B7" s="318">
        <f>'Beg. Inv.'!B7:G7</f>
        <v>42877</v>
      </c>
      <c r="C7" s="318"/>
      <c r="D7" s="318"/>
      <c r="E7" s="318"/>
      <c r="F7" s="318"/>
      <c r="G7" s="318"/>
      <c r="H7" s="108"/>
      <c r="I7" s="108"/>
      <c r="J7" s="108"/>
      <c r="K7" s="108"/>
      <c r="L7" s="109"/>
      <c r="M7" s="109"/>
      <c r="N7" s="109"/>
      <c r="O7" s="109"/>
    </row>
    <row r="8" spans="1:11" s="8" customFormat="1" ht="20.25" customHeight="1">
      <c r="A8" s="323"/>
      <c r="B8" s="323"/>
      <c r="C8" s="323"/>
      <c r="D8" s="323"/>
      <c r="E8" s="323"/>
      <c r="F8" s="237"/>
      <c r="G8" s="237"/>
      <c r="H8" s="237"/>
      <c r="I8" s="237"/>
      <c r="J8" s="237"/>
      <c r="K8" s="237"/>
    </row>
    <row r="9" spans="1:11" s="29" customFormat="1" ht="42" customHeight="1">
      <c r="A9" s="313" t="s">
        <v>348</v>
      </c>
      <c r="B9" s="313"/>
      <c r="C9" s="313"/>
      <c r="D9" s="313"/>
      <c r="E9" s="313"/>
      <c r="F9" s="313"/>
      <c r="G9" s="313"/>
      <c r="H9" s="253"/>
      <c r="I9" s="314" t="s">
        <v>349</v>
      </c>
      <c r="J9" s="314"/>
      <c r="K9" s="253"/>
    </row>
    <row r="10" spans="1:15" s="247" customFormat="1" ht="17.25">
      <c r="A10" s="238" t="s">
        <v>279</v>
      </c>
      <c r="B10" s="239">
        <v>2007</v>
      </c>
      <c r="C10" s="240"/>
      <c r="D10" s="240"/>
      <c r="E10" s="241"/>
      <c r="F10" s="242"/>
      <c r="G10" s="242"/>
      <c r="H10" s="242"/>
      <c r="I10" s="314"/>
      <c r="J10" s="314"/>
      <c r="K10" s="243"/>
      <c r="L10" s="244"/>
      <c r="M10" s="245"/>
      <c r="N10" s="246"/>
      <c r="O10" s="246"/>
    </row>
    <row r="11" spans="1:15" s="120" customFormat="1" ht="52.5">
      <c r="A11" s="114" t="s">
        <v>231</v>
      </c>
      <c r="B11" s="115" t="s">
        <v>232</v>
      </c>
      <c r="C11" s="116" t="s">
        <v>280</v>
      </c>
      <c r="D11" s="259" t="s">
        <v>281</v>
      </c>
      <c r="E11" s="260" t="s">
        <v>233</v>
      </c>
      <c r="F11" s="260" t="s">
        <v>234</v>
      </c>
      <c r="G11" s="261" t="s">
        <v>235</v>
      </c>
      <c r="H11" s="262" t="s">
        <v>313</v>
      </c>
      <c r="I11" s="259" t="s">
        <v>236</v>
      </c>
      <c r="J11" s="259" t="s">
        <v>237</v>
      </c>
      <c r="K11" s="263" t="s">
        <v>238</v>
      </c>
      <c r="L11" s="117"/>
      <c r="M11" s="118"/>
      <c r="N11" s="119"/>
      <c r="O11" s="119"/>
    </row>
    <row r="12" spans="1:11" ht="17.25">
      <c r="A12" s="110" t="s">
        <v>239</v>
      </c>
      <c r="B12" s="121"/>
      <c r="C12" s="254"/>
      <c r="D12" s="282"/>
      <c r="E12" s="280"/>
      <c r="F12" s="280"/>
      <c r="G12" s="280"/>
      <c r="H12" s="280"/>
      <c r="I12" s="281"/>
      <c r="J12" s="281"/>
      <c r="K12" s="288"/>
    </row>
    <row r="13" spans="1:12" ht="12" customHeight="1">
      <c r="A13" s="128" t="s">
        <v>240</v>
      </c>
      <c r="B13" s="121"/>
      <c r="C13" s="254"/>
      <c r="D13" s="283"/>
      <c r="E13" s="268"/>
      <c r="F13" s="268"/>
      <c r="G13" s="268"/>
      <c r="H13" s="268"/>
      <c r="I13" s="269"/>
      <c r="J13" s="269"/>
      <c r="K13" s="289"/>
      <c r="L13" s="147"/>
    </row>
    <row r="14" spans="1:12" ht="12" customHeight="1">
      <c r="A14" s="131" t="s">
        <v>231</v>
      </c>
      <c r="B14" s="132">
        <v>0</v>
      </c>
      <c r="C14" s="255">
        <v>0</v>
      </c>
      <c r="D14" s="284"/>
      <c r="E14" s="271"/>
      <c r="F14" s="271"/>
      <c r="G14" s="271"/>
      <c r="H14" s="270"/>
      <c r="I14" s="267"/>
      <c r="J14" s="267"/>
      <c r="K14" s="290"/>
      <c r="L14" s="136"/>
    </row>
    <row r="15" spans="1:12" ht="12" customHeight="1">
      <c r="A15" s="137" t="s">
        <v>231</v>
      </c>
      <c r="B15" s="132">
        <v>0</v>
      </c>
      <c r="C15" s="255">
        <v>0</v>
      </c>
      <c r="D15" s="284"/>
      <c r="E15" s="271"/>
      <c r="F15" s="271"/>
      <c r="G15" s="271"/>
      <c r="H15" s="270"/>
      <c r="I15" s="267"/>
      <c r="J15" s="267"/>
      <c r="K15" s="290"/>
      <c r="L15" s="147"/>
    </row>
    <row r="16" spans="1:12" ht="12" customHeight="1">
      <c r="A16" s="137" t="s">
        <v>231</v>
      </c>
      <c r="B16" s="132">
        <v>0</v>
      </c>
      <c r="C16" s="255">
        <v>0</v>
      </c>
      <c r="D16" s="284"/>
      <c r="E16" s="271"/>
      <c r="F16" s="271"/>
      <c r="G16" s="271"/>
      <c r="H16" s="270"/>
      <c r="I16" s="267"/>
      <c r="J16" s="267"/>
      <c r="K16" s="290"/>
      <c r="L16" s="147"/>
    </row>
    <row r="17" spans="1:12" ht="12" customHeight="1">
      <c r="A17" s="137" t="s">
        <v>231</v>
      </c>
      <c r="B17" s="132">
        <v>0</v>
      </c>
      <c r="C17" s="255">
        <v>0</v>
      </c>
      <c r="D17" s="284"/>
      <c r="E17" s="271"/>
      <c r="F17" s="271"/>
      <c r="G17" s="271"/>
      <c r="H17" s="270"/>
      <c r="I17" s="267"/>
      <c r="J17" s="267"/>
      <c r="K17" s="290"/>
      <c r="L17" s="147"/>
    </row>
    <row r="18" spans="1:15" s="145" customFormat="1" ht="12" customHeight="1">
      <c r="A18" s="138" t="s">
        <v>267</v>
      </c>
      <c r="B18" s="139"/>
      <c r="C18" s="256">
        <f>SUM(C14:C17)</f>
        <v>0</v>
      </c>
      <c r="D18" s="285"/>
      <c r="E18" s="273"/>
      <c r="F18" s="273"/>
      <c r="G18" s="273"/>
      <c r="H18" s="272"/>
      <c r="I18" s="272"/>
      <c r="J18" s="272"/>
      <c r="K18" s="291"/>
      <c r="L18" s="169"/>
      <c r="M18" s="143"/>
      <c r="N18" s="144"/>
      <c r="O18" s="144"/>
    </row>
    <row r="19" spans="1:12" ht="12" customHeight="1">
      <c r="A19" s="146"/>
      <c r="B19" s="121"/>
      <c r="C19" s="254"/>
      <c r="D19" s="283"/>
      <c r="E19" s="268"/>
      <c r="F19" s="268"/>
      <c r="G19" s="268"/>
      <c r="H19" s="268"/>
      <c r="I19" s="269"/>
      <c r="J19" s="269"/>
      <c r="K19" s="289"/>
      <c r="L19" s="147"/>
    </row>
    <row r="20" spans="1:12" ht="12" customHeight="1">
      <c r="A20" s="128" t="s">
        <v>241</v>
      </c>
      <c r="B20" s="121"/>
      <c r="C20" s="254"/>
      <c r="D20" s="283"/>
      <c r="E20" s="268"/>
      <c r="F20" s="268"/>
      <c r="G20" s="268"/>
      <c r="H20" s="268"/>
      <c r="I20" s="269"/>
      <c r="J20" s="269"/>
      <c r="K20" s="289"/>
      <c r="L20" s="147"/>
    </row>
    <row r="21" spans="1:12" ht="12" customHeight="1">
      <c r="A21" s="131" t="s">
        <v>231</v>
      </c>
      <c r="B21" s="132">
        <v>0</v>
      </c>
      <c r="C21" s="255">
        <v>0</v>
      </c>
      <c r="D21" s="284"/>
      <c r="E21" s="271"/>
      <c r="F21" s="271"/>
      <c r="G21" s="271"/>
      <c r="H21" s="270"/>
      <c r="I21" s="267"/>
      <c r="J21" s="267"/>
      <c r="K21" s="290"/>
      <c r="L21" s="136"/>
    </row>
    <row r="22" spans="1:12" ht="12" customHeight="1">
      <c r="A22" s="137" t="s">
        <v>231</v>
      </c>
      <c r="B22" s="132">
        <v>0</v>
      </c>
      <c r="C22" s="255">
        <v>0</v>
      </c>
      <c r="D22" s="284"/>
      <c r="E22" s="271"/>
      <c r="F22" s="271"/>
      <c r="G22" s="271"/>
      <c r="H22" s="270"/>
      <c r="I22" s="267"/>
      <c r="J22" s="267"/>
      <c r="K22" s="290"/>
      <c r="L22" s="147"/>
    </row>
    <row r="23" spans="1:12" ht="12" customHeight="1">
      <c r="A23" s="137" t="s">
        <v>231</v>
      </c>
      <c r="B23" s="132">
        <v>0</v>
      </c>
      <c r="C23" s="255">
        <v>0</v>
      </c>
      <c r="D23" s="284"/>
      <c r="E23" s="271"/>
      <c r="F23" s="271"/>
      <c r="G23" s="271"/>
      <c r="H23" s="270"/>
      <c r="I23" s="267"/>
      <c r="J23" s="267"/>
      <c r="K23" s="290"/>
      <c r="L23" s="147"/>
    </row>
    <row r="24" spans="1:12" ht="12" customHeight="1">
      <c r="A24" s="137" t="s">
        <v>231</v>
      </c>
      <c r="B24" s="132">
        <v>0</v>
      </c>
      <c r="C24" s="255">
        <v>0</v>
      </c>
      <c r="D24" s="284"/>
      <c r="E24" s="271"/>
      <c r="F24" s="271"/>
      <c r="G24" s="271"/>
      <c r="H24" s="270"/>
      <c r="I24" s="267"/>
      <c r="J24" s="267"/>
      <c r="K24" s="290"/>
      <c r="L24" s="147"/>
    </row>
    <row r="25" spans="1:15" s="145" customFormat="1" ht="12" customHeight="1">
      <c r="A25" s="138" t="s">
        <v>242</v>
      </c>
      <c r="B25" s="139"/>
      <c r="C25" s="256">
        <f>SUM(C21:C24)</f>
        <v>0</v>
      </c>
      <c r="D25" s="285"/>
      <c r="E25" s="273"/>
      <c r="F25" s="273"/>
      <c r="G25" s="273"/>
      <c r="H25" s="272"/>
      <c r="I25" s="272"/>
      <c r="J25" s="272"/>
      <c r="K25" s="291"/>
      <c r="L25" s="169"/>
      <c r="M25" s="143"/>
      <c r="N25" s="144"/>
      <c r="O25" s="144"/>
    </row>
    <row r="26" spans="1:12" ht="12" customHeight="1">
      <c r="A26" s="146"/>
      <c r="B26" s="121"/>
      <c r="C26" s="254"/>
      <c r="D26" s="283"/>
      <c r="E26" s="268"/>
      <c r="F26" s="268"/>
      <c r="G26" s="268"/>
      <c r="H26" s="268"/>
      <c r="I26" s="269"/>
      <c r="J26" s="269"/>
      <c r="K26" s="289"/>
      <c r="L26" s="147"/>
    </row>
    <row r="27" spans="1:12" ht="12" customHeight="1">
      <c r="A27" s="128" t="s">
        <v>243</v>
      </c>
      <c r="B27" s="121"/>
      <c r="C27" s="254"/>
      <c r="D27" s="283"/>
      <c r="E27" s="268"/>
      <c r="F27" s="268"/>
      <c r="G27" s="268"/>
      <c r="H27" s="268"/>
      <c r="I27" s="269"/>
      <c r="J27" s="269"/>
      <c r="K27" s="289"/>
      <c r="L27" s="147"/>
    </row>
    <row r="28" spans="1:12" ht="12" customHeight="1">
      <c r="A28" s="131" t="s">
        <v>231</v>
      </c>
      <c r="B28" s="132">
        <v>0</v>
      </c>
      <c r="C28" s="255">
        <v>0</v>
      </c>
      <c r="D28" s="284"/>
      <c r="E28" s="271"/>
      <c r="F28" s="271"/>
      <c r="G28" s="271"/>
      <c r="H28" s="270"/>
      <c r="I28" s="267"/>
      <c r="J28" s="267"/>
      <c r="K28" s="290"/>
      <c r="L28" s="136"/>
    </row>
    <row r="29" spans="1:12" ht="12" customHeight="1">
      <c r="A29" s="137" t="s">
        <v>231</v>
      </c>
      <c r="B29" s="132">
        <v>0</v>
      </c>
      <c r="C29" s="255">
        <v>0</v>
      </c>
      <c r="D29" s="284"/>
      <c r="E29" s="271"/>
      <c r="F29" s="271"/>
      <c r="G29" s="271"/>
      <c r="H29" s="270"/>
      <c r="I29" s="267"/>
      <c r="J29" s="267"/>
      <c r="K29" s="290"/>
      <c r="L29" s="147"/>
    </row>
    <row r="30" spans="1:12" ht="12" customHeight="1">
      <c r="A30" s="137" t="s">
        <v>231</v>
      </c>
      <c r="B30" s="132">
        <v>0</v>
      </c>
      <c r="C30" s="255">
        <v>0</v>
      </c>
      <c r="D30" s="284"/>
      <c r="E30" s="271"/>
      <c r="F30" s="271"/>
      <c r="G30" s="271"/>
      <c r="H30" s="270"/>
      <c r="I30" s="267"/>
      <c r="J30" s="267"/>
      <c r="K30" s="290"/>
      <c r="L30" s="147"/>
    </row>
    <row r="31" spans="1:12" ht="12" customHeight="1">
      <c r="A31" s="137" t="s">
        <v>231</v>
      </c>
      <c r="B31" s="132">
        <v>0</v>
      </c>
      <c r="C31" s="255">
        <v>0</v>
      </c>
      <c r="D31" s="284"/>
      <c r="E31" s="271"/>
      <c r="F31" s="271"/>
      <c r="G31" s="271"/>
      <c r="H31" s="270"/>
      <c r="I31" s="267"/>
      <c r="J31" s="267"/>
      <c r="K31" s="290"/>
      <c r="L31" s="147"/>
    </row>
    <row r="32" spans="1:15" s="145" customFormat="1" ht="12" customHeight="1">
      <c r="A32" s="138" t="s">
        <v>244</v>
      </c>
      <c r="B32" s="139"/>
      <c r="C32" s="256">
        <f>SUM(C28:C31)</f>
        <v>0</v>
      </c>
      <c r="D32" s="285"/>
      <c r="E32" s="273"/>
      <c r="F32" s="273"/>
      <c r="G32" s="273"/>
      <c r="H32" s="272"/>
      <c r="I32" s="272"/>
      <c r="J32" s="272"/>
      <c r="K32" s="291"/>
      <c r="L32" s="169"/>
      <c r="M32" s="143"/>
      <c r="N32" s="144"/>
      <c r="O32" s="144"/>
    </row>
    <row r="33" spans="1:12" ht="12" customHeight="1">
      <c r="A33" s="146"/>
      <c r="B33" s="121"/>
      <c r="C33" s="254"/>
      <c r="D33" s="283"/>
      <c r="E33" s="268"/>
      <c r="F33" s="268"/>
      <c r="G33" s="268"/>
      <c r="H33" s="268"/>
      <c r="I33" s="269"/>
      <c r="J33" s="269"/>
      <c r="K33" s="289"/>
      <c r="L33" s="147"/>
    </row>
    <row r="34" spans="1:12" ht="12" customHeight="1">
      <c r="A34" s="128" t="s">
        <v>268</v>
      </c>
      <c r="B34" s="121"/>
      <c r="C34" s="254"/>
      <c r="D34" s="283"/>
      <c r="E34" s="268"/>
      <c r="F34" s="268"/>
      <c r="G34" s="268"/>
      <c r="H34" s="268"/>
      <c r="I34" s="269"/>
      <c r="J34" s="269"/>
      <c r="K34" s="289"/>
      <c r="L34" s="148"/>
    </row>
    <row r="35" spans="1:12" ht="12" customHeight="1">
      <c r="A35" s="131" t="s">
        <v>231</v>
      </c>
      <c r="B35" s="132">
        <v>0</v>
      </c>
      <c r="C35" s="255">
        <v>0</v>
      </c>
      <c r="D35" s="284"/>
      <c r="E35" s="271"/>
      <c r="F35" s="271"/>
      <c r="G35" s="271"/>
      <c r="H35" s="270"/>
      <c r="I35" s="267"/>
      <c r="J35" s="267"/>
      <c r="K35" s="290"/>
      <c r="L35" s="136"/>
    </row>
    <row r="36" spans="1:12" ht="12" customHeight="1">
      <c r="A36" s="137" t="s">
        <v>231</v>
      </c>
      <c r="B36" s="132">
        <v>0</v>
      </c>
      <c r="C36" s="255">
        <v>0</v>
      </c>
      <c r="D36" s="284"/>
      <c r="E36" s="271"/>
      <c r="F36" s="271"/>
      <c r="G36" s="271"/>
      <c r="H36" s="270"/>
      <c r="I36" s="267"/>
      <c r="J36" s="267"/>
      <c r="K36" s="290"/>
      <c r="L36" s="147"/>
    </row>
    <row r="37" spans="1:12" ht="12" customHeight="1">
      <c r="A37" s="137" t="s">
        <v>231</v>
      </c>
      <c r="B37" s="132">
        <v>0</v>
      </c>
      <c r="C37" s="255">
        <v>0</v>
      </c>
      <c r="D37" s="284"/>
      <c r="E37" s="271"/>
      <c r="F37" s="271"/>
      <c r="G37" s="271"/>
      <c r="H37" s="270"/>
      <c r="I37" s="267"/>
      <c r="J37" s="267"/>
      <c r="K37" s="290"/>
      <c r="L37" s="147"/>
    </row>
    <row r="38" spans="1:12" ht="12" customHeight="1">
      <c r="A38" s="137" t="s">
        <v>231</v>
      </c>
      <c r="B38" s="132">
        <v>0</v>
      </c>
      <c r="C38" s="255">
        <v>0</v>
      </c>
      <c r="D38" s="284"/>
      <c r="E38" s="271"/>
      <c r="F38" s="271"/>
      <c r="G38" s="271"/>
      <c r="H38" s="270"/>
      <c r="I38" s="267"/>
      <c r="J38" s="267"/>
      <c r="K38" s="290"/>
      <c r="L38" s="147"/>
    </row>
    <row r="39" spans="1:15" s="145" customFormat="1" ht="12" customHeight="1">
      <c r="A39" s="138" t="s">
        <v>269</v>
      </c>
      <c r="B39" s="139"/>
      <c r="C39" s="256">
        <f>SUM(C35:C38)</f>
        <v>0</v>
      </c>
      <c r="D39" s="285"/>
      <c r="E39" s="273"/>
      <c r="F39" s="273"/>
      <c r="G39" s="273"/>
      <c r="H39" s="272"/>
      <c r="I39" s="272"/>
      <c r="J39" s="272"/>
      <c r="K39" s="291"/>
      <c r="L39" s="169"/>
      <c r="M39" s="143"/>
      <c r="N39" s="144"/>
      <c r="O39" s="144"/>
    </row>
    <row r="40" spans="1:12" ht="12" customHeight="1">
      <c r="A40" s="149"/>
      <c r="B40" s="150"/>
      <c r="C40" s="257"/>
      <c r="D40" s="284"/>
      <c r="E40" s="271"/>
      <c r="F40" s="271"/>
      <c r="G40" s="271"/>
      <c r="H40" s="270"/>
      <c r="I40" s="267"/>
      <c r="J40" s="267"/>
      <c r="K40" s="290"/>
      <c r="L40" s="151"/>
    </row>
    <row r="41" spans="1:12" ht="12" customHeight="1">
      <c r="A41" s="152" t="s">
        <v>245</v>
      </c>
      <c r="B41" s="150"/>
      <c r="C41" s="257"/>
      <c r="D41" s="284"/>
      <c r="E41" s="271"/>
      <c r="F41" s="271"/>
      <c r="G41" s="271"/>
      <c r="H41" s="270"/>
      <c r="I41" s="267"/>
      <c r="J41" s="267"/>
      <c r="K41" s="290"/>
      <c r="L41" s="151"/>
    </row>
    <row r="42" spans="1:12" ht="12" customHeight="1">
      <c r="A42" s="131" t="s">
        <v>231</v>
      </c>
      <c r="B42" s="132">
        <v>0</v>
      </c>
      <c r="C42" s="255">
        <v>0</v>
      </c>
      <c r="D42" s="284"/>
      <c r="E42" s="271"/>
      <c r="F42" s="271"/>
      <c r="G42" s="271"/>
      <c r="H42" s="270"/>
      <c r="I42" s="267"/>
      <c r="J42" s="267"/>
      <c r="K42" s="290"/>
      <c r="L42" s="136"/>
    </row>
    <row r="43" spans="1:12" ht="12" customHeight="1">
      <c r="A43" s="137" t="s">
        <v>231</v>
      </c>
      <c r="B43" s="132">
        <v>0</v>
      </c>
      <c r="C43" s="255">
        <v>0</v>
      </c>
      <c r="D43" s="284"/>
      <c r="E43" s="271"/>
      <c r="F43" s="271"/>
      <c r="G43" s="271"/>
      <c r="H43" s="270"/>
      <c r="I43" s="267"/>
      <c r="J43" s="267"/>
      <c r="K43" s="290"/>
      <c r="L43" s="147"/>
    </row>
    <row r="44" spans="1:12" ht="12" customHeight="1">
      <c r="A44" s="137" t="s">
        <v>231</v>
      </c>
      <c r="B44" s="132">
        <v>0</v>
      </c>
      <c r="C44" s="255">
        <v>0</v>
      </c>
      <c r="D44" s="284"/>
      <c r="E44" s="271"/>
      <c r="F44" s="271"/>
      <c r="G44" s="271"/>
      <c r="H44" s="270"/>
      <c r="I44" s="267"/>
      <c r="J44" s="267"/>
      <c r="K44" s="290"/>
      <c r="L44" s="147"/>
    </row>
    <row r="45" spans="1:12" ht="12" customHeight="1">
      <c r="A45" s="137" t="s">
        <v>231</v>
      </c>
      <c r="B45" s="132">
        <v>0</v>
      </c>
      <c r="C45" s="255">
        <v>0</v>
      </c>
      <c r="D45" s="284"/>
      <c r="E45" s="271"/>
      <c r="F45" s="271"/>
      <c r="G45" s="271"/>
      <c r="H45" s="270"/>
      <c r="I45" s="267"/>
      <c r="J45" s="267"/>
      <c r="K45" s="290"/>
      <c r="L45" s="147"/>
    </row>
    <row r="46" spans="1:15" s="145" customFormat="1" ht="12" customHeight="1">
      <c r="A46" s="153" t="s">
        <v>246</v>
      </c>
      <c r="B46" s="139"/>
      <c r="C46" s="256">
        <f>SUM(C42:C45)</f>
        <v>0</v>
      </c>
      <c r="D46" s="285"/>
      <c r="E46" s="273"/>
      <c r="F46" s="273"/>
      <c r="G46" s="273"/>
      <c r="H46" s="272"/>
      <c r="I46" s="272"/>
      <c r="J46" s="272"/>
      <c r="K46" s="291"/>
      <c r="L46" s="169"/>
      <c r="M46" s="143"/>
      <c r="N46" s="144"/>
      <c r="O46" s="144"/>
    </row>
    <row r="47" spans="1:12" ht="12" customHeight="1">
      <c r="A47" s="152"/>
      <c r="B47" s="150"/>
      <c r="C47" s="257"/>
      <c r="D47" s="284"/>
      <c r="E47" s="271"/>
      <c r="F47" s="271"/>
      <c r="G47" s="271"/>
      <c r="H47" s="270"/>
      <c r="I47" s="267"/>
      <c r="J47" s="267"/>
      <c r="K47" s="290"/>
      <c r="L47" s="151"/>
    </row>
    <row r="48" spans="1:12" ht="12" customHeight="1">
      <c r="A48" s="152" t="s">
        <v>270</v>
      </c>
      <c r="B48" s="150"/>
      <c r="C48" s="257"/>
      <c r="D48" s="284"/>
      <c r="E48" s="271"/>
      <c r="F48" s="271"/>
      <c r="G48" s="271"/>
      <c r="H48" s="270"/>
      <c r="I48" s="267"/>
      <c r="J48" s="267"/>
      <c r="K48" s="290"/>
      <c r="L48" s="151"/>
    </row>
    <row r="49" spans="1:12" ht="12" customHeight="1">
      <c r="A49" s="131" t="s">
        <v>231</v>
      </c>
      <c r="B49" s="132">
        <v>0</v>
      </c>
      <c r="C49" s="255">
        <v>0</v>
      </c>
      <c r="D49" s="284"/>
      <c r="E49" s="271"/>
      <c r="F49" s="271"/>
      <c r="G49" s="271"/>
      <c r="H49" s="270"/>
      <c r="I49" s="267"/>
      <c r="J49" s="267"/>
      <c r="K49" s="290"/>
      <c r="L49" s="136"/>
    </row>
    <row r="50" spans="1:12" ht="12" customHeight="1">
      <c r="A50" s="137" t="s">
        <v>231</v>
      </c>
      <c r="B50" s="132">
        <v>0</v>
      </c>
      <c r="C50" s="255">
        <v>0</v>
      </c>
      <c r="D50" s="284"/>
      <c r="E50" s="271"/>
      <c r="F50" s="271"/>
      <c r="G50" s="271"/>
      <c r="H50" s="270"/>
      <c r="I50" s="267"/>
      <c r="J50" s="267"/>
      <c r="K50" s="290"/>
      <c r="L50" s="147"/>
    </row>
    <row r="51" spans="1:12" ht="12" customHeight="1">
      <c r="A51" s="137" t="s">
        <v>231</v>
      </c>
      <c r="B51" s="132">
        <v>0</v>
      </c>
      <c r="C51" s="255">
        <v>0</v>
      </c>
      <c r="D51" s="284"/>
      <c r="E51" s="271"/>
      <c r="F51" s="271"/>
      <c r="G51" s="271"/>
      <c r="H51" s="270"/>
      <c r="I51" s="267"/>
      <c r="J51" s="267"/>
      <c r="K51" s="290"/>
      <c r="L51" s="147"/>
    </row>
    <row r="52" spans="1:12" ht="12" customHeight="1">
      <c r="A52" s="137" t="s">
        <v>231</v>
      </c>
      <c r="B52" s="132">
        <v>0</v>
      </c>
      <c r="C52" s="255">
        <v>0</v>
      </c>
      <c r="D52" s="284"/>
      <c r="E52" s="271"/>
      <c r="F52" s="271"/>
      <c r="G52" s="271"/>
      <c r="H52" s="270"/>
      <c r="I52" s="267"/>
      <c r="J52" s="267"/>
      <c r="K52" s="290"/>
      <c r="L52" s="147"/>
    </row>
    <row r="53" spans="1:15" s="145" customFormat="1" ht="12" customHeight="1">
      <c r="A53" s="153" t="s">
        <v>271</v>
      </c>
      <c r="B53" s="139"/>
      <c r="C53" s="256">
        <f>SUM(C49:C52)</f>
        <v>0</v>
      </c>
      <c r="D53" s="285"/>
      <c r="E53" s="273"/>
      <c r="F53" s="273"/>
      <c r="G53" s="273"/>
      <c r="H53" s="272"/>
      <c r="I53" s="272"/>
      <c r="J53" s="272"/>
      <c r="K53" s="291"/>
      <c r="L53" s="169"/>
      <c r="M53" s="143"/>
      <c r="N53" s="144"/>
      <c r="O53" s="144"/>
    </row>
    <row r="54" spans="1:12" ht="12" customHeight="1">
      <c r="A54" s="149"/>
      <c r="B54" s="150"/>
      <c r="C54" s="257"/>
      <c r="D54" s="284"/>
      <c r="E54" s="271"/>
      <c r="F54" s="271"/>
      <c r="G54" s="271"/>
      <c r="H54" s="270"/>
      <c r="I54" s="267"/>
      <c r="J54" s="267"/>
      <c r="K54" s="290"/>
      <c r="L54" s="148"/>
    </row>
    <row r="55" spans="1:15" s="126" customFormat="1" ht="12" customHeight="1">
      <c r="A55" s="152" t="s">
        <v>272</v>
      </c>
      <c r="B55" s="150"/>
      <c r="C55" s="257"/>
      <c r="D55" s="284"/>
      <c r="E55" s="271"/>
      <c r="F55" s="271"/>
      <c r="G55" s="271"/>
      <c r="H55" s="270"/>
      <c r="I55" s="267"/>
      <c r="J55" s="267"/>
      <c r="K55" s="290"/>
      <c r="L55" s="154"/>
      <c r="N55" s="127"/>
      <c r="O55" s="127"/>
    </row>
    <row r="56" spans="1:12" ht="12" customHeight="1">
      <c r="A56" s="131" t="s">
        <v>231</v>
      </c>
      <c r="B56" s="132">
        <v>0</v>
      </c>
      <c r="C56" s="255">
        <v>0</v>
      </c>
      <c r="D56" s="284"/>
      <c r="E56" s="271"/>
      <c r="F56" s="271"/>
      <c r="G56" s="271"/>
      <c r="H56" s="270"/>
      <c r="I56" s="267"/>
      <c r="J56" s="267"/>
      <c r="K56" s="290"/>
      <c r="L56" s="136"/>
    </row>
    <row r="57" spans="1:12" ht="12" customHeight="1">
      <c r="A57" s="137" t="s">
        <v>231</v>
      </c>
      <c r="B57" s="132">
        <v>0</v>
      </c>
      <c r="C57" s="255">
        <v>0</v>
      </c>
      <c r="D57" s="284"/>
      <c r="E57" s="271"/>
      <c r="F57" s="271"/>
      <c r="G57" s="271"/>
      <c r="H57" s="270"/>
      <c r="I57" s="267"/>
      <c r="J57" s="267"/>
      <c r="K57" s="290"/>
      <c r="L57" s="147"/>
    </row>
    <row r="58" spans="1:12" ht="12" customHeight="1">
      <c r="A58" s="137" t="s">
        <v>231</v>
      </c>
      <c r="B58" s="132">
        <v>0</v>
      </c>
      <c r="C58" s="255">
        <v>0</v>
      </c>
      <c r="D58" s="284"/>
      <c r="E58" s="271"/>
      <c r="F58" s="271"/>
      <c r="G58" s="271"/>
      <c r="H58" s="270"/>
      <c r="I58" s="267"/>
      <c r="J58" s="267"/>
      <c r="K58" s="290"/>
      <c r="L58" s="147"/>
    </row>
    <row r="59" spans="1:12" ht="12" customHeight="1">
      <c r="A59" s="137" t="s">
        <v>231</v>
      </c>
      <c r="B59" s="132">
        <v>0</v>
      </c>
      <c r="C59" s="255">
        <v>0</v>
      </c>
      <c r="D59" s="284"/>
      <c r="E59" s="271"/>
      <c r="F59" s="271"/>
      <c r="G59" s="271"/>
      <c r="H59" s="270"/>
      <c r="I59" s="267"/>
      <c r="J59" s="267"/>
      <c r="K59" s="290"/>
      <c r="L59" s="147"/>
    </row>
    <row r="60" spans="1:15" s="145" customFormat="1" ht="12" customHeight="1">
      <c r="A60" s="153" t="s">
        <v>274</v>
      </c>
      <c r="B60" s="139"/>
      <c r="C60" s="256">
        <f>SUM(C56:C59)</f>
        <v>0</v>
      </c>
      <c r="D60" s="285"/>
      <c r="E60" s="273"/>
      <c r="F60" s="273"/>
      <c r="G60" s="273"/>
      <c r="H60" s="272"/>
      <c r="I60" s="272"/>
      <c r="J60" s="272"/>
      <c r="K60" s="291"/>
      <c r="L60" s="169"/>
      <c r="M60" s="143"/>
      <c r="N60" s="144"/>
      <c r="O60" s="144"/>
    </row>
    <row r="61" spans="1:15" s="126" customFormat="1" ht="12" customHeight="1">
      <c r="A61" s="149"/>
      <c r="B61" s="150"/>
      <c r="C61" s="257"/>
      <c r="D61" s="284"/>
      <c r="E61" s="271"/>
      <c r="F61" s="271"/>
      <c r="G61" s="271"/>
      <c r="H61" s="270"/>
      <c r="I61" s="267"/>
      <c r="J61" s="267"/>
      <c r="K61" s="290"/>
      <c r="L61" s="154"/>
      <c r="N61" s="127"/>
      <c r="O61" s="127"/>
    </row>
    <row r="62" spans="1:15" s="126" customFormat="1" ht="12" customHeight="1">
      <c r="A62" s="152" t="s">
        <v>273</v>
      </c>
      <c r="B62" s="150"/>
      <c r="C62" s="257"/>
      <c r="D62" s="284"/>
      <c r="E62" s="271"/>
      <c r="F62" s="271"/>
      <c r="G62" s="271"/>
      <c r="H62" s="270"/>
      <c r="I62" s="267"/>
      <c r="J62" s="267"/>
      <c r="K62" s="290"/>
      <c r="L62" s="154"/>
      <c r="N62" s="127"/>
      <c r="O62" s="127"/>
    </row>
    <row r="63" spans="1:12" ht="12" customHeight="1">
      <c r="A63" s="131" t="s">
        <v>231</v>
      </c>
      <c r="B63" s="132">
        <v>0</v>
      </c>
      <c r="C63" s="255">
        <v>0</v>
      </c>
      <c r="D63" s="284"/>
      <c r="E63" s="271"/>
      <c r="F63" s="271"/>
      <c r="G63" s="271"/>
      <c r="H63" s="270"/>
      <c r="I63" s="267"/>
      <c r="J63" s="267"/>
      <c r="K63" s="290"/>
      <c r="L63" s="136"/>
    </row>
    <row r="64" spans="1:12" ht="12" customHeight="1">
      <c r="A64" s="137" t="s">
        <v>231</v>
      </c>
      <c r="B64" s="132">
        <v>0</v>
      </c>
      <c r="C64" s="255">
        <v>0</v>
      </c>
      <c r="D64" s="284"/>
      <c r="E64" s="271"/>
      <c r="F64" s="271"/>
      <c r="G64" s="271"/>
      <c r="H64" s="270"/>
      <c r="I64" s="267"/>
      <c r="J64" s="267"/>
      <c r="K64" s="290"/>
      <c r="L64" s="147"/>
    </row>
    <row r="65" spans="1:12" ht="12" customHeight="1">
      <c r="A65" s="137" t="s">
        <v>231</v>
      </c>
      <c r="B65" s="132">
        <v>0</v>
      </c>
      <c r="C65" s="255">
        <v>0</v>
      </c>
      <c r="D65" s="284"/>
      <c r="E65" s="271"/>
      <c r="F65" s="271"/>
      <c r="G65" s="271"/>
      <c r="H65" s="270"/>
      <c r="I65" s="267"/>
      <c r="J65" s="267"/>
      <c r="K65" s="290"/>
      <c r="L65" s="147"/>
    </row>
    <row r="66" spans="1:12" ht="12" customHeight="1">
      <c r="A66" s="137" t="s">
        <v>231</v>
      </c>
      <c r="B66" s="132">
        <v>0</v>
      </c>
      <c r="C66" s="255">
        <v>0</v>
      </c>
      <c r="D66" s="284"/>
      <c r="E66" s="271"/>
      <c r="F66" s="271"/>
      <c r="G66" s="271"/>
      <c r="H66" s="270"/>
      <c r="I66" s="267"/>
      <c r="J66" s="267"/>
      <c r="K66" s="290"/>
      <c r="L66" s="147"/>
    </row>
    <row r="67" spans="1:15" s="145" customFormat="1" ht="12" customHeight="1">
      <c r="A67" s="153" t="s">
        <v>275</v>
      </c>
      <c r="B67" s="139"/>
      <c r="C67" s="256">
        <f>SUM(C63:C66)</f>
        <v>0</v>
      </c>
      <c r="D67" s="285"/>
      <c r="E67" s="273"/>
      <c r="F67" s="273"/>
      <c r="G67" s="273"/>
      <c r="H67" s="272"/>
      <c r="I67" s="272"/>
      <c r="J67" s="272"/>
      <c r="K67" s="291"/>
      <c r="L67" s="169"/>
      <c r="M67" s="143"/>
      <c r="N67" s="144"/>
      <c r="O67" s="144"/>
    </row>
    <row r="68" spans="1:15" s="126" customFormat="1" ht="12" customHeight="1">
      <c r="A68" s="152"/>
      <c r="B68" s="150"/>
      <c r="C68" s="257"/>
      <c r="D68" s="284"/>
      <c r="E68" s="271"/>
      <c r="F68" s="271"/>
      <c r="G68" s="271"/>
      <c r="H68" s="270"/>
      <c r="I68" s="267"/>
      <c r="J68" s="267"/>
      <c r="K68" s="290"/>
      <c r="L68" s="154"/>
      <c r="N68" s="127"/>
      <c r="O68" s="127"/>
    </row>
    <row r="69" spans="1:15" s="126" customFormat="1" ht="12" customHeight="1">
      <c r="A69" s="152" t="s">
        <v>282</v>
      </c>
      <c r="B69" s="150"/>
      <c r="C69" s="257"/>
      <c r="D69" s="284"/>
      <c r="E69" s="271"/>
      <c r="F69" s="271"/>
      <c r="G69" s="271"/>
      <c r="H69" s="270"/>
      <c r="I69" s="267"/>
      <c r="J69" s="267"/>
      <c r="K69" s="290"/>
      <c r="L69" s="154"/>
      <c r="N69" s="127"/>
      <c r="O69" s="127"/>
    </row>
    <row r="70" spans="1:12" ht="12" customHeight="1">
      <c r="A70" s="131" t="s">
        <v>231</v>
      </c>
      <c r="B70" s="132">
        <v>0</v>
      </c>
      <c r="C70" s="255">
        <v>0</v>
      </c>
      <c r="D70" s="284"/>
      <c r="E70" s="271"/>
      <c r="F70" s="271"/>
      <c r="G70" s="271"/>
      <c r="H70" s="270"/>
      <c r="I70" s="267"/>
      <c r="J70" s="267"/>
      <c r="K70" s="290"/>
      <c r="L70" s="136"/>
    </row>
    <row r="71" spans="1:12" ht="12" customHeight="1">
      <c r="A71" s="137" t="s">
        <v>231</v>
      </c>
      <c r="B71" s="132">
        <v>0</v>
      </c>
      <c r="C71" s="255">
        <v>0</v>
      </c>
      <c r="D71" s="284"/>
      <c r="E71" s="271"/>
      <c r="F71" s="271"/>
      <c r="G71" s="271"/>
      <c r="H71" s="270"/>
      <c r="I71" s="267"/>
      <c r="J71" s="267"/>
      <c r="K71" s="290"/>
      <c r="L71" s="147"/>
    </row>
    <row r="72" spans="1:12" ht="12" customHeight="1">
      <c r="A72" s="137" t="s">
        <v>231</v>
      </c>
      <c r="B72" s="132">
        <v>0</v>
      </c>
      <c r="C72" s="255">
        <v>0</v>
      </c>
      <c r="D72" s="284"/>
      <c r="E72" s="271"/>
      <c r="F72" s="271"/>
      <c r="G72" s="271"/>
      <c r="H72" s="270"/>
      <c r="I72" s="267"/>
      <c r="J72" s="267"/>
      <c r="K72" s="290"/>
      <c r="L72" s="147"/>
    </row>
    <row r="73" spans="1:12" ht="12" customHeight="1">
      <c r="A73" s="137" t="s">
        <v>231</v>
      </c>
      <c r="B73" s="132">
        <v>0</v>
      </c>
      <c r="C73" s="255">
        <v>0</v>
      </c>
      <c r="D73" s="284"/>
      <c r="E73" s="271"/>
      <c r="F73" s="271"/>
      <c r="G73" s="271"/>
      <c r="H73" s="270"/>
      <c r="I73" s="267"/>
      <c r="J73" s="267"/>
      <c r="K73" s="290"/>
      <c r="L73" s="147"/>
    </row>
    <row r="74" spans="1:15" s="145" customFormat="1" ht="12" customHeight="1">
      <c r="A74" s="153" t="s">
        <v>283</v>
      </c>
      <c r="B74" s="139"/>
      <c r="C74" s="256">
        <f>SUM(C70:C73)</f>
        <v>0</v>
      </c>
      <c r="D74" s="285"/>
      <c r="E74" s="273"/>
      <c r="F74" s="273"/>
      <c r="G74" s="273"/>
      <c r="H74" s="272"/>
      <c r="I74" s="272"/>
      <c r="J74" s="272"/>
      <c r="K74" s="291"/>
      <c r="L74" s="169"/>
      <c r="M74" s="143"/>
      <c r="N74" s="144"/>
      <c r="O74" s="144"/>
    </row>
    <row r="75" spans="1:15" s="126" customFormat="1" ht="12" customHeight="1">
      <c r="A75" s="152"/>
      <c r="B75" s="150"/>
      <c r="C75" s="257"/>
      <c r="D75" s="284"/>
      <c r="E75" s="271"/>
      <c r="F75" s="271"/>
      <c r="G75" s="271"/>
      <c r="H75" s="270"/>
      <c r="I75" s="267"/>
      <c r="J75" s="267"/>
      <c r="K75" s="290"/>
      <c r="L75" s="154"/>
      <c r="N75" s="127"/>
      <c r="O75" s="127"/>
    </row>
    <row r="76" spans="1:15" s="126" customFormat="1" ht="12" customHeight="1">
      <c r="A76" s="152"/>
      <c r="B76" s="150"/>
      <c r="C76" s="257"/>
      <c r="D76" s="284"/>
      <c r="E76" s="271"/>
      <c r="F76" s="271"/>
      <c r="G76" s="271"/>
      <c r="H76" s="270"/>
      <c r="I76" s="267"/>
      <c r="J76" s="267"/>
      <c r="K76" s="290"/>
      <c r="L76" s="154"/>
      <c r="N76" s="127"/>
      <c r="O76" s="127"/>
    </row>
    <row r="77" spans="1:15" s="111" customFormat="1" ht="17.25">
      <c r="A77" s="110" t="s">
        <v>247</v>
      </c>
      <c r="B77" s="155"/>
      <c r="C77" s="258"/>
      <c r="D77" s="286"/>
      <c r="E77" s="274"/>
      <c r="F77" s="274"/>
      <c r="G77" s="275"/>
      <c r="H77" s="274"/>
      <c r="I77" s="276"/>
      <c r="J77" s="276"/>
      <c r="K77" s="292"/>
      <c r="L77" s="160"/>
      <c r="N77" s="112"/>
      <c r="O77" s="112"/>
    </row>
    <row r="78" spans="1:15" s="126" customFormat="1" ht="12" customHeight="1">
      <c r="A78" s="128" t="s">
        <v>248</v>
      </c>
      <c r="B78" s="121"/>
      <c r="C78" s="254"/>
      <c r="D78" s="283"/>
      <c r="E78" s="268"/>
      <c r="F78" s="268"/>
      <c r="G78" s="271"/>
      <c r="H78" s="268"/>
      <c r="I78" s="269"/>
      <c r="J78" s="269"/>
      <c r="K78" s="290"/>
      <c r="L78" s="154"/>
      <c r="N78" s="127"/>
      <c r="O78" s="127"/>
    </row>
    <row r="79" spans="1:12" ht="12" customHeight="1">
      <c r="A79" s="131" t="s">
        <v>231</v>
      </c>
      <c r="B79" s="132">
        <v>0</v>
      </c>
      <c r="C79" s="255">
        <v>0</v>
      </c>
      <c r="D79" s="284"/>
      <c r="E79" s="271"/>
      <c r="F79" s="271"/>
      <c r="G79" s="271"/>
      <c r="H79" s="270"/>
      <c r="I79" s="267"/>
      <c r="J79" s="267"/>
      <c r="K79" s="290"/>
      <c r="L79" s="136"/>
    </row>
    <row r="80" spans="1:12" ht="12" customHeight="1">
      <c r="A80" s="137" t="s">
        <v>231</v>
      </c>
      <c r="B80" s="132">
        <v>0</v>
      </c>
      <c r="C80" s="255">
        <v>0</v>
      </c>
      <c r="D80" s="284"/>
      <c r="E80" s="271"/>
      <c r="F80" s="271"/>
      <c r="G80" s="271"/>
      <c r="H80" s="270"/>
      <c r="I80" s="267"/>
      <c r="J80" s="267"/>
      <c r="K80" s="290"/>
      <c r="L80" s="147"/>
    </row>
    <row r="81" spans="1:12" ht="12" customHeight="1">
      <c r="A81" s="137" t="s">
        <v>231</v>
      </c>
      <c r="B81" s="132">
        <v>0</v>
      </c>
      <c r="C81" s="255">
        <v>0</v>
      </c>
      <c r="D81" s="284"/>
      <c r="E81" s="271"/>
      <c r="F81" s="271"/>
      <c r="G81" s="271"/>
      <c r="H81" s="270"/>
      <c r="I81" s="267"/>
      <c r="J81" s="267"/>
      <c r="K81" s="290"/>
      <c r="L81" s="147"/>
    </row>
    <row r="82" spans="1:12" ht="12" customHeight="1">
      <c r="A82" s="137" t="s">
        <v>231</v>
      </c>
      <c r="B82" s="132">
        <v>0</v>
      </c>
      <c r="C82" s="255">
        <v>0</v>
      </c>
      <c r="D82" s="284"/>
      <c r="E82" s="271"/>
      <c r="F82" s="271"/>
      <c r="G82" s="271"/>
      <c r="H82" s="270"/>
      <c r="I82" s="267"/>
      <c r="J82" s="267"/>
      <c r="K82" s="290"/>
      <c r="L82" s="147"/>
    </row>
    <row r="83" spans="1:15" s="145" customFormat="1" ht="12" customHeight="1">
      <c r="A83" s="138" t="s">
        <v>276</v>
      </c>
      <c r="B83" s="139"/>
      <c r="C83" s="256">
        <f>SUM(C79:C82)</f>
        <v>0</v>
      </c>
      <c r="D83" s="285"/>
      <c r="E83" s="273"/>
      <c r="F83" s="273"/>
      <c r="G83" s="273"/>
      <c r="H83" s="272"/>
      <c r="I83" s="272"/>
      <c r="J83" s="272"/>
      <c r="K83" s="291"/>
      <c r="L83" s="169"/>
      <c r="M83" s="143"/>
      <c r="N83" s="144"/>
      <c r="O83" s="144"/>
    </row>
    <row r="84" spans="1:15" s="126" customFormat="1" ht="12" customHeight="1">
      <c r="A84" s="128"/>
      <c r="B84" s="121"/>
      <c r="C84" s="254"/>
      <c r="D84" s="287"/>
      <c r="E84" s="277"/>
      <c r="F84" s="277"/>
      <c r="G84" s="278"/>
      <c r="H84" s="277"/>
      <c r="I84" s="279"/>
      <c r="J84" s="279"/>
      <c r="K84" s="293"/>
      <c r="L84" s="154"/>
      <c r="N84" s="127"/>
      <c r="O84" s="127"/>
    </row>
    <row r="85" spans="1:15" s="126" customFormat="1" ht="12" customHeight="1">
      <c r="A85" s="128" t="s">
        <v>249</v>
      </c>
      <c r="B85" s="121"/>
      <c r="C85" s="122"/>
      <c r="D85" s="264"/>
      <c r="E85" s="265"/>
      <c r="F85" s="265"/>
      <c r="G85" s="266"/>
      <c r="H85" s="265"/>
      <c r="I85" s="124"/>
      <c r="J85" s="124"/>
      <c r="K85" s="264"/>
      <c r="L85" s="154"/>
      <c r="N85" s="127"/>
      <c r="O85" s="127"/>
    </row>
    <row r="86" spans="1:12" ht="12" customHeight="1">
      <c r="A86" s="131" t="s">
        <v>231</v>
      </c>
      <c r="B86" s="132">
        <v>0</v>
      </c>
      <c r="C86" s="133">
        <v>0</v>
      </c>
      <c r="D86" s="133">
        <v>0</v>
      </c>
      <c r="E86" s="161">
        <v>2007</v>
      </c>
      <c r="F86" s="161">
        <v>1</v>
      </c>
      <c r="G86" s="162">
        <f>F86-($B$10-E86)</f>
        <v>1</v>
      </c>
      <c r="H86" s="163">
        <f>D86/F86</f>
        <v>0</v>
      </c>
      <c r="I86" s="164">
        <v>0</v>
      </c>
      <c r="J86" s="165">
        <f>H86</f>
        <v>0</v>
      </c>
      <c r="K86" s="165">
        <f>(G86*H86)</f>
        <v>0</v>
      </c>
      <c r="L86" s="136"/>
    </row>
    <row r="87" spans="1:12" ht="12" customHeight="1">
      <c r="A87" s="137" t="s">
        <v>231</v>
      </c>
      <c r="B87" s="132">
        <v>0</v>
      </c>
      <c r="C87" s="133">
        <v>0</v>
      </c>
      <c r="D87" s="133">
        <v>0</v>
      </c>
      <c r="E87" s="161">
        <v>2007</v>
      </c>
      <c r="F87" s="161">
        <v>1</v>
      </c>
      <c r="G87" s="162">
        <f>F87-($B$10-E87)</f>
        <v>1</v>
      </c>
      <c r="H87" s="163">
        <f>D87/F87</f>
        <v>0</v>
      </c>
      <c r="I87" s="164">
        <v>0</v>
      </c>
      <c r="J87" s="165">
        <f>H87</f>
        <v>0</v>
      </c>
      <c r="K87" s="165">
        <f>(G87*H87)</f>
        <v>0</v>
      </c>
      <c r="L87" s="130"/>
    </row>
    <row r="88" spans="1:12" ht="12" customHeight="1">
      <c r="A88" s="137" t="s">
        <v>231</v>
      </c>
      <c r="B88" s="132">
        <v>0</v>
      </c>
      <c r="C88" s="133">
        <v>0</v>
      </c>
      <c r="D88" s="133">
        <v>0</v>
      </c>
      <c r="E88" s="161">
        <v>2007</v>
      </c>
      <c r="F88" s="161">
        <v>1</v>
      </c>
      <c r="G88" s="162">
        <f>F88-($B$10-E88)</f>
        <v>1</v>
      </c>
      <c r="H88" s="163">
        <f>D88/F88</f>
        <v>0</v>
      </c>
      <c r="I88" s="164">
        <v>0</v>
      </c>
      <c r="J88" s="165">
        <f>H88</f>
        <v>0</v>
      </c>
      <c r="K88" s="165">
        <f>(G88*H88)</f>
        <v>0</v>
      </c>
      <c r="L88" s="130"/>
    </row>
    <row r="89" spans="1:12" ht="12" customHeight="1">
      <c r="A89" s="137" t="s">
        <v>231</v>
      </c>
      <c r="B89" s="132">
        <v>0</v>
      </c>
      <c r="C89" s="133">
        <v>0</v>
      </c>
      <c r="D89" s="133">
        <v>0</v>
      </c>
      <c r="E89" s="161">
        <v>2007</v>
      </c>
      <c r="F89" s="161">
        <v>1</v>
      </c>
      <c r="G89" s="162">
        <f>F89-($B$10-E89)</f>
        <v>1</v>
      </c>
      <c r="H89" s="163">
        <f>D89/F89</f>
        <v>0</v>
      </c>
      <c r="I89" s="164">
        <v>0</v>
      </c>
      <c r="J89" s="165">
        <f>H89</f>
        <v>0</v>
      </c>
      <c r="K89" s="165">
        <f>(G89*H89)</f>
        <v>0</v>
      </c>
      <c r="L89" s="130"/>
    </row>
    <row r="90" spans="1:15" s="145" customFormat="1" ht="12" customHeight="1">
      <c r="A90" s="138" t="s">
        <v>277</v>
      </c>
      <c r="B90" s="139"/>
      <c r="C90" s="140">
        <f>SUM(C86:C89)</f>
        <v>0</v>
      </c>
      <c r="D90" s="140">
        <f>SUM(D86:D89)</f>
        <v>0</v>
      </c>
      <c r="E90" s="141"/>
      <c r="F90" s="141"/>
      <c r="G90" s="141"/>
      <c r="H90" s="140">
        <f>SUM(H86:H89)</f>
        <v>0</v>
      </c>
      <c r="I90" s="140">
        <f>SUM(I86:I89)</f>
        <v>0</v>
      </c>
      <c r="J90" s="140">
        <f>SUM(J86:J89)</f>
        <v>0</v>
      </c>
      <c r="K90" s="140">
        <f>SUM(K86:K89)</f>
        <v>0</v>
      </c>
      <c r="L90" s="142"/>
      <c r="M90" s="143"/>
      <c r="N90" s="144"/>
      <c r="O90" s="144"/>
    </row>
    <row r="91" spans="1:15" s="126" customFormat="1" ht="12" customHeight="1">
      <c r="A91" s="146"/>
      <c r="B91" s="121"/>
      <c r="C91" s="122"/>
      <c r="D91" s="122"/>
      <c r="E91" s="123"/>
      <c r="F91" s="123"/>
      <c r="G91" s="135"/>
      <c r="H91" s="123"/>
      <c r="I91" s="129"/>
      <c r="J91" s="129"/>
      <c r="K91" s="122"/>
      <c r="L91" s="154"/>
      <c r="N91" s="127"/>
      <c r="O91" s="127"/>
    </row>
    <row r="92" spans="1:15" s="126" customFormat="1" ht="12" customHeight="1">
      <c r="A92" s="128" t="s">
        <v>250</v>
      </c>
      <c r="B92" s="121"/>
      <c r="C92" s="122"/>
      <c r="D92" s="122"/>
      <c r="E92" s="123"/>
      <c r="F92" s="123"/>
      <c r="G92" s="135"/>
      <c r="H92" s="123"/>
      <c r="I92" s="129"/>
      <c r="J92" s="129"/>
      <c r="K92" s="122"/>
      <c r="L92" s="154"/>
      <c r="N92" s="127"/>
      <c r="O92" s="127"/>
    </row>
    <row r="93" spans="1:12" ht="12" customHeight="1">
      <c r="A93" s="131" t="s">
        <v>231</v>
      </c>
      <c r="B93" s="132">
        <v>0</v>
      </c>
      <c r="C93" s="133">
        <v>0</v>
      </c>
      <c r="D93" s="133">
        <v>0</v>
      </c>
      <c r="E93" s="161">
        <v>2007</v>
      </c>
      <c r="F93" s="161">
        <v>1</v>
      </c>
      <c r="G93" s="162">
        <f>F93-($B$10-E93)</f>
        <v>1</v>
      </c>
      <c r="H93" s="163">
        <f>D93/F93</f>
        <v>0</v>
      </c>
      <c r="I93" s="164">
        <v>0</v>
      </c>
      <c r="J93" s="165">
        <f>H93</f>
        <v>0</v>
      </c>
      <c r="K93" s="165">
        <f>(G93*H93)</f>
        <v>0</v>
      </c>
      <c r="L93" s="136"/>
    </row>
    <row r="94" spans="1:12" ht="12" customHeight="1">
      <c r="A94" s="137" t="s">
        <v>231</v>
      </c>
      <c r="B94" s="132">
        <v>0</v>
      </c>
      <c r="C94" s="133">
        <v>0</v>
      </c>
      <c r="D94" s="133">
        <v>0</v>
      </c>
      <c r="E94" s="161">
        <v>2007</v>
      </c>
      <c r="F94" s="161">
        <v>1</v>
      </c>
      <c r="G94" s="162">
        <f>F94-($B$10-E94)</f>
        <v>1</v>
      </c>
      <c r="H94" s="163">
        <f>D94/F94</f>
        <v>0</v>
      </c>
      <c r="I94" s="164">
        <v>0</v>
      </c>
      <c r="J94" s="165">
        <f>H94</f>
        <v>0</v>
      </c>
      <c r="K94" s="165">
        <f>(G94*H94)</f>
        <v>0</v>
      </c>
      <c r="L94" s="130"/>
    </row>
    <row r="95" spans="1:12" ht="12" customHeight="1">
      <c r="A95" s="137" t="s">
        <v>231</v>
      </c>
      <c r="B95" s="132">
        <v>0</v>
      </c>
      <c r="C95" s="133">
        <v>0</v>
      </c>
      <c r="D95" s="133">
        <v>0</v>
      </c>
      <c r="E95" s="161">
        <v>2007</v>
      </c>
      <c r="F95" s="161">
        <v>1</v>
      </c>
      <c r="G95" s="162">
        <f>F95-($B$10-E95)</f>
        <v>1</v>
      </c>
      <c r="H95" s="163">
        <f>D95/F95</f>
        <v>0</v>
      </c>
      <c r="I95" s="164">
        <v>0</v>
      </c>
      <c r="J95" s="165">
        <f>H95</f>
        <v>0</v>
      </c>
      <c r="K95" s="165">
        <f>(G95*H95)</f>
        <v>0</v>
      </c>
      <c r="L95" s="130"/>
    </row>
    <row r="96" spans="1:12" ht="12" customHeight="1">
      <c r="A96" s="137" t="s">
        <v>231</v>
      </c>
      <c r="B96" s="132">
        <v>0</v>
      </c>
      <c r="C96" s="133">
        <v>0</v>
      </c>
      <c r="D96" s="133">
        <v>0</v>
      </c>
      <c r="E96" s="161">
        <v>2007</v>
      </c>
      <c r="F96" s="161">
        <v>1</v>
      </c>
      <c r="G96" s="162">
        <f>F96-($B$10-E96)</f>
        <v>1</v>
      </c>
      <c r="H96" s="163">
        <f>D96/F96</f>
        <v>0</v>
      </c>
      <c r="I96" s="164">
        <v>0</v>
      </c>
      <c r="J96" s="165">
        <f>H96</f>
        <v>0</v>
      </c>
      <c r="K96" s="165">
        <f>(G96*H96)</f>
        <v>0</v>
      </c>
      <c r="L96" s="130"/>
    </row>
    <row r="97" spans="1:15" s="145" customFormat="1" ht="12" customHeight="1">
      <c r="A97" s="138" t="s">
        <v>251</v>
      </c>
      <c r="B97" s="139"/>
      <c r="C97" s="140">
        <f>SUM(C93:C96)</f>
        <v>0</v>
      </c>
      <c r="D97" s="140">
        <f>SUM(D93:D96)</f>
        <v>0</v>
      </c>
      <c r="E97" s="141"/>
      <c r="F97" s="141"/>
      <c r="G97" s="141"/>
      <c r="H97" s="140">
        <f>SUM(H93:H96)</f>
        <v>0</v>
      </c>
      <c r="I97" s="140">
        <f>SUM(I93:I96)</f>
        <v>0</v>
      </c>
      <c r="J97" s="140">
        <f>SUM(J93:J96)</f>
        <v>0</v>
      </c>
      <c r="K97" s="140">
        <f>SUM(K93:K96)</f>
        <v>0</v>
      </c>
      <c r="L97" s="142"/>
      <c r="M97" s="143"/>
      <c r="N97" s="144"/>
      <c r="O97" s="144"/>
    </row>
    <row r="98" spans="1:12" ht="12" customHeight="1">
      <c r="A98" s="166"/>
      <c r="B98" s="150"/>
      <c r="C98" s="134"/>
      <c r="D98" s="134"/>
      <c r="E98" s="135"/>
      <c r="F98" s="135"/>
      <c r="G98" s="135"/>
      <c r="H98" s="134"/>
      <c r="I98" s="122"/>
      <c r="J98" s="122"/>
      <c r="K98" s="122"/>
      <c r="L98" s="154"/>
    </row>
    <row r="99" spans="1:12" ht="12" customHeight="1">
      <c r="A99" s="152" t="s">
        <v>252</v>
      </c>
      <c r="B99" s="150"/>
      <c r="C99" s="134"/>
      <c r="D99" s="134"/>
      <c r="E99" s="135"/>
      <c r="F99" s="135"/>
      <c r="G99" s="135"/>
      <c r="H99" s="134"/>
      <c r="I99" s="122"/>
      <c r="J99" s="122"/>
      <c r="K99" s="122"/>
      <c r="L99" s="154"/>
    </row>
    <row r="100" spans="1:12" ht="12" customHeight="1">
      <c r="A100" s="131" t="s">
        <v>231</v>
      </c>
      <c r="B100" s="132">
        <v>0</v>
      </c>
      <c r="C100" s="133">
        <v>0</v>
      </c>
      <c r="D100" s="133">
        <v>0</v>
      </c>
      <c r="E100" s="161">
        <v>2007</v>
      </c>
      <c r="F100" s="161">
        <v>1</v>
      </c>
      <c r="G100" s="162">
        <f>F100-($B$10-E100)</f>
        <v>1</v>
      </c>
      <c r="H100" s="163">
        <f>D100/F100</f>
        <v>0</v>
      </c>
      <c r="I100" s="164">
        <v>0</v>
      </c>
      <c r="J100" s="165">
        <f>H100</f>
        <v>0</v>
      </c>
      <c r="K100" s="165">
        <f>(G100*H100)</f>
        <v>0</v>
      </c>
      <c r="L100" s="136"/>
    </row>
    <row r="101" spans="1:12" ht="12" customHeight="1">
      <c r="A101" s="137" t="s">
        <v>231</v>
      </c>
      <c r="B101" s="132">
        <v>0</v>
      </c>
      <c r="C101" s="133">
        <v>0</v>
      </c>
      <c r="D101" s="133">
        <v>0</v>
      </c>
      <c r="E101" s="161">
        <v>2007</v>
      </c>
      <c r="F101" s="161">
        <v>1</v>
      </c>
      <c r="G101" s="162">
        <f>F101-($B$10-E101)</f>
        <v>1</v>
      </c>
      <c r="H101" s="163">
        <f>D101/F101</f>
        <v>0</v>
      </c>
      <c r="I101" s="164">
        <v>0</v>
      </c>
      <c r="J101" s="165">
        <f>H101</f>
        <v>0</v>
      </c>
      <c r="K101" s="165">
        <f>(G101*H101)</f>
        <v>0</v>
      </c>
      <c r="L101" s="130"/>
    </row>
    <row r="102" spans="1:12" ht="12" customHeight="1">
      <c r="A102" s="137" t="s">
        <v>231</v>
      </c>
      <c r="B102" s="132">
        <v>0</v>
      </c>
      <c r="C102" s="133">
        <v>0</v>
      </c>
      <c r="D102" s="133">
        <v>0</v>
      </c>
      <c r="E102" s="161">
        <v>2007</v>
      </c>
      <c r="F102" s="161">
        <v>1</v>
      </c>
      <c r="G102" s="162">
        <f>F102-($B$10-E102)</f>
        <v>1</v>
      </c>
      <c r="H102" s="163">
        <f>D102/F102</f>
        <v>0</v>
      </c>
      <c r="I102" s="164">
        <v>0</v>
      </c>
      <c r="J102" s="165">
        <f>H102</f>
        <v>0</v>
      </c>
      <c r="K102" s="165">
        <f>(G102*H102)</f>
        <v>0</v>
      </c>
      <c r="L102" s="130"/>
    </row>
    <row r="103" spans="1:12" ht="12" customHeight="1">
      <c r="A103" s="137" t="s">
        <v>231</v>
      </c>
      <c r="B103" s="132">
        <v>0</v>
      </c>
      <c r="C103" s="133">
        <v>0</v>
      </c>
      <c r="D103" s="133">
        <v>0</v>
      </c>
      <c r="E103" s="161">
        <v>2007</v>
      </c>
      <c r="F103" s="161">
        <v>1</v>
      </c>
      <c r="G103" s="162">
        <f>F103-($B$10-E103)</f>
        <v>1</v>
      </c>
      <c r="H103" s="163">
        <f>D103/F103</f>
        <v>0</v>
      </c>
      <c r="I103" s="164">
        <v>0</v>
      </c>
      <c r="J103" s="165">
        <f>H103</f>
        <v>0</v>
      </c>
      <c r="K103" s="165">
        <f>(G103*H103)</f>
        <v>0</v>
      </c>
      <c r="L103" s="130"/>
    </row>
    <row r="104" spans="1:15" s="145" customFormat="1" ht="12" customHeight="1">
      <c r="A104" s="138" t="s">
        <v>253</v>
      </c>
      <c r="B104" s="139"/>
      <c r="C104" s="140">
        <f>SUM(C100:C103)</f>
        <v>0</v>
      </c>
      <c r="D104" s="140">
        <f>SUM(D100:D103)</f>
        <v>0</v>
      </c>
      <c r="E104" s="141"/>
      <c r="F104" s="141"/>
      <c r="G104" s="141"/>
      <c r="H104" s="140">
        <f>SUM(H100:H103)</f>
        <v>0</v>
      </c>
      <c r="I104" s="140">
        <f>SUM(I100:I103)</f>
        <v>0</v>
      </c>
      <c r="J104" s="140">
        <f>SUM(J100:J103)</f>
        <v>0</v>
      </c>
      <c r="K104" s="140">
        <f>SUM(K100:K103)</f>
        <v>0</v>
      </c>
      <c r="L104" s="142"/>
      <c r="M104" s="143"/>
      <c r="N104" s="144"/>
      <c r="O104" s="144"/>
    </row>
    <row r="105" spans="1:12" ht="12" customHeight="1">
      <c r="A105" s="166"/>
      <c r="B105" s="150"/>
      <c r="C105" s="134"/>
      <c r="D105" s="134"/>
      <c r="E105" s="135"/>
      <c r="F105" s="135"/>
      <c r="G105" s="135"/>
      <c r="H105" s="134"/>
      <c r="I105" s="122"/>
      <c r="J105" s="122"/>
      <c r="K105" s="122"/>
      <c r="L105" s="167"/>
    </row>
    <row r="106" spans="1:12" ht="12" customHeight="1">
      <c r="A106" s="152" t="s">
        <v>282</v>
      </c>
      <c r="B106" s="150"/>
      <c r="C106" s="134"/>
      <c r="D106" s="134"/>
      <c r="E106" s="135"/>
      <c r="F106" s="135"/>
      <c r="G106" s="135"/>
      <c r="H106" s="134"/>
      <c r="I106" s="122"/>
      <c r="J106" s="122"/>
      <c r="K106" s="122"/>
      <c r="L106" s="154"/>
    </row>
    <row r="107" spans="1:12" ht="12" customHeight="1">
      <c r="A107" s="131" t="s">
        <v>231</v>
      </c>
      <c r="B107" s="132">
        <v>0</v>
      </c>
      <c r="C107" s="133">
        <v>0</v>
      </c>
      <c r="D107" s="133">
        <v>0</v>
      </c>
      <c r="E107" s="161">
        <v>2007</v>
      </c>
      <c r="F107" s="161">
        <v>1</v>
      </c>
      <c r="G107" s="162">
        <f>F107-($B$10-E107)</f>
        <v>1</v>
      </c>
      <c r="H107" s="163">
        <f>D107/F107</f>
        <v>0</v>
      </c>
      <c r="I107" s="164">
        <v>0</v>
      </c>
      <c r="J107" s="165">
        <f>H107</f>
        <v>0</v>
      </c>
      <c r="K107" s="165">
        <f>(G107*H107)</f>
        <v>0</v>
      </c>
      <c r="L107" s="136"/>
    </row>
    <row r="108" spans="1:12" ht="12" customHeight="1">
      <c r="A108" s="137" t="s">
        <v>231</v>
      </c>
      <c r="B108" s="132">
        <v>0</v>
      </c>
      <c r="C108" s="133">
        <v>0</v>
      </c>
      <c r="D108" s="133">
        <v>0</v>
      </c>
      <c r="E108" s="161">
        <v>2007</v>
      </c>
      <c r="F108" s="161">
        <v>1</v>
      </c>
      <c r="G108" s="162">
        <f>F108-($B$10-E108)</f>
        <v>1</v>
      </c>
      <c r="H108" s="163">
        <f>D108/F108</f>
        <v>0</v>
      </c>
      <c r="I108" s="164">
        <v>0</v>
      </c>
      <c r="J108" s="165">
        <f>H108</f>
        <v>0</v>
      </c>
      <c r="K108" s="165">
        <f>(G108*H108)</f>
        <v>0</v>
      </c>
      <c r="L108" s="130"/>
    </row>
    <row r="109" spans="1:12" ht="12" customHeight="1">
      <c r="A109" s="137" t="s">
        <v>231</v>
      </c>
      <c r="B109" s="132">
        <v>0</v>
      </c>
      <c r="C109" s="133">
        <v>0</v>
      </c>
      <c r="D109" s="133">
        <v>0</v>
      </c>
      <c r="E109" s="161">
        <v>2007</v>
      </c>
      <c r="F109" s="161">
        <v>1</v>
      </c>
      <c r="G109" s="162">
        <f>F109-($B$10-E109)</f>
        <v>1</v>
      </c>
      <c r="H109" s="163">
        <f>D109/F109</f>
        <v>0</v>
      </c>
      <c r="I109" s="164">
        <v>0</v>
      </c>
      <c r="J109" s="165">
        <f>H109</f>
        <v>0</v>
      </c>
      <c r="K109" s="165">
        <f>(G109*H109)</f>
        <v>0</v>
      </c>
      <c r="L109" s="130"/>
    </row>
    <row r="110" spans="1:12" ht="12" customHeight="1">
      <c r="A110" s="137" t="s">
        <v>231</v>
      </c>
      <c r="B110" s="132">
        <v>0</v>
      </c>
      <c r="C110" s="133">
        <v>0</v>
      </c>
      <c r="D110" s="133">
        <v>0</v>
      </c>
      <c r="E110" s="161">
        <v>2007</v>
      </c>
      <c r="F110" s="161">
        <v>1</v>
      </c>
      <c r="G110" s="162">
        <f>F110-($B$10-E110)</f>
        <v>1</v>
      </c>
      <c r="H110" s="163">
        <f>D110/F110</f>
        <v>0</v>
      </c>
      <c r="I110" s="164">
        <v>0</v>
      </c>
      <c r="J110" s="165">
        <f>H110</f>
        <v>0</v>
      </c>
      <c r="K110" s="165">
        <f>(G110*H110)</f>
        <v>0</v>
      </c>
      <c r="L110" s="130"/>
    </row>
    <row r="111" spans="1:15" s="145" customFormat="1" ht="12" customHeight="1">
      <c r="A111" s="138" t="s">
        <v>283</v>
      </c>
      <c r="B111" s="139"/>
      <c r="C111" s="140">
        <f>SUM(C107:C110)</f>
        <v>0</v>
      </c>
      <c r="D111" s="140">
        <f>SUM(D107:D110)</f>
        <v>0</v>
      </c>
      <c r="E111" s="141"/>
      <c r="F111" s="141"/>
      <c r="G111" s="141"/>
      <c r="H111" s="140">
        <f>SUM(H107:H110)</f>
        <v>0</v>
      </c>
      <c r="I111" s="140">
        <f>SUM(I107:I110)</f>
        <v>0</v>
      </c>
      <c r="J111" s="140">
        <f>SUM(J107:J110)</f>
        <v>0</v>
      </c>
      <c r="K111" s="140">
        <f>SUM(K107:K110)</f>
        <v>0</v>
      </c>
      <c r="L111" s="142"/>
      <c r="M111" s="143"/>
      <c r="N111" s="144"/>
      <c r="O111" s="144"/>
    </row>
    <row r="112" spans="1:12" ht="12" customHeight="1">
      <c r="A112" s="166"/>
      <c r="B112" s="150"/>
      <c r="C112" s="134"/>
      <c r="D112" s="134"/>
      <c r="E112" s="135"/>
      <c r="F112" s="135"/>
      <c r="G112" s="135"/>
      <c r="H112" s="134"/>
      <c r="I112" s="122"/>
      <c r="J112" s="122"/>
      <c r="K112" s="122"/>
      <c r="L112" s="167"/>
    </row>
    <row r="113" spans="1:12" ht="12" customHeight="1">
      <c r="A113" s="166"/>
      <c r="B113" s="150"/>
      <c r="C113" s="134"/>
      <c r="D113" s="134"/>
      <c r="E113" s="135"/>
      <c r="F113" s="135"/>
      <c r="G113" s="135"/>
      <c r="H113" s="134"/>
      <c r="I113" s="122"/>
      <c r="J113" s="122"/>
      <c r="K113" s="122"/>
      <c r="L113" s="167"/>
    </row>
    <row r="114" spans="1:15" s="113" customFormat="1" ht="17.25">
      <c r="A114" s="110" t="s">
        <v>254</v>
      </c>
      <c r="B114" s="155"/>
      <c r="C114" s="156"/>
      <c r="D114" s="156"/>
      <c r="E114" s="157"/>
      <c r="F114" s="157"/>
      <c r="G114" s="158"/>
      <c r="H114" s="157"/>
      <c r="I114" s="159"/>
      <c r="J114" s="159"/>
      <c r="K114" s="156"/>
      <c r="L114" s="168"/>
      <c r="M114" s="111"/>
      <c r="N114" s="112"/>
      <c r="O114" s="112"/>
    </row>
    <row r="115" spans="1:12" ht="12" customHeight="1">
      <c r="A115" s="128" t="s">
        <v>255</v>
      </c>
      <c r="B115" s="121"/>
      <c r="C115" s="122"/>
      <c r="D115" s="122"/>
      <c r="E115" s="123"/>
      <c r="F115" s="123"/>
      <c r="G115" s="135"/>
      <c r="H115" s="123"/>
      <c r="I115" s="129"/>
      <c r="J115" s="129"/>
      <c r="K115" s="122"/>
      <c r="L115" s="167"/>
    </row>
    <row r="116" spans="1:12" ht="12" customHeight="1">
      <c r="A116" s="131" t="s">
        <v>231</v>
      </c>
      <c r="B116" s="132">
        <v>0</v>
      </c>
      <c r="C116" s="133">
        <v>0</v>
      </c>
      <c r="D116" s="133">
        <v>0</v>
      </c>
      <c r="E116" s="161">
        <v>2007</v>
      </c>
      <c r="F116" s="161">
        <v>1</v>
      </c>
      <c r="G116" s="162">
        <f>F116-($B$10-E116)</f>
        <v>1</v>
      </c>
      <c r="H116" s="163">
        <f>D116/F116</f>
        <v>0</v>
      </c>
      <c r="I116" s="164">
        <v>0</v>
      </c>
      <c r="J116" s="165">
        <f>H116</f>
        <v>0</v>
      </c>
      <c r="K116" s="165">
        <f>(G116*H116)</f>
        <v>0</v>
      </c>
      <c r="L116" s="136"/>
    </row>
    <row r="117" spans="1:12" ht="12" customHeight="1">
      <c r="A117" s="137" t="s">
        <v>231</v>
      </c>
      <c r="B117" s="132">
        <v>0</v>
      </c>
      <c r="C117" s="133">
        <v>0</v>
      </c>
      <c r="D117" s="133">
        <v>0</v>
      </c>
      <c r="E117" s="161">
        <v>2007</v>
      </c>
      <c r="F117" s="161">
        <v>1</v>
      </c>
      <c r="G117" s="162">
        <f>F117-($B$10-E117)</f>
        <v>1</v>
      </c>
      <c r="H117" s="163">
        <f>D117/F117</f>
        <v>0</v>
      </c>
      <c r="I117" s="164">
        <v>0</v>
      </c>
      <c r="J117" s="165">
        <f>H117</f>
        <v>0</v>
      </c>
      <c r="K117" s="165">
        <f>(G117*H117)</f>
        <v>0</v>
      </c>
      <c r="L117" s="130"/>
    </row>
    <row r="118" spans="1:12" ht="12" customHeight="1">
      <c r="A118" s="137" t="s">
        <v>231</v>
      </c>
      <c r="B118" s="132">
        <v>0</v>
      </c>
      <c r="C118" s="133">
        <v>0</v>
      </c>
      <c r="D118" s="133">
        <v>0</v>
      </c>
      <c r="E118" s="161">
        <v>2007</v>
      </c>
      <c r="F118" s="161">
        <v>1</v>
      </c>
      <c r="G118" s="162">
        <f>F118-($B$10-E118)</f>
        <v>1</v>
      </c>
      <c r="H118" s="163">
        <f>D118/F118</f>
        <v>0</v>
      </c>
      <c r="I118" s="164">
        <v>0</v>
      </c>
      <c r="J118" s="165">
        <f>H118</f>
        <v>0</v>
      </c>
      <c r="K118" s="165">
        <f>(G118*H118)</f>
        <v>0</v>
      </c>
      <c r="L118" s="130"/>
    </row>
    <row r="119" spans="1:12" ht="12" customHeight="1">
      <c r="A119" s="137" t="s">
        <v>231</v>
      </c>
      <c r="B119" s="132">
        <v>0</v>
      </c>
      <c r="C119" s="133">
        <v>0</v>
      </c>
      <c r="D119" s="133">
        <v>0</v>
      </c>
      <c r="E119" s="161">
        <v>2007</v>
      </c>
      <c r="F119" s="161">
        <v>1</v>
      </c>
      <c r="G119" s="162">
        <f>F119-($B$10-E119)</f>
        <v>1</v>
      </c>
      <c r="H119" s="163">
        <f>D119/F119</f>
        <v>0</v>
      </c>
      <c r="I119" s="164">
        <v>0</v>
      </c>
      <c r="J119" s="165">
        <f>H119</f>
        <v>0</v>
      </c>
      <c r="K119" s="165">
        <f>(G119*H119)</f>
        <v>0</v>
      </c>
      <c r="L119" s="130"/>
    </row>
    <row r="120" spans="1:15" s="145" customFormat="1" ht="12" customHeight="1">
      <c r="A120" s="138" t="s">
        <v>256</v>
      </c>
      <c r="B120" s="139"/>
      <c r="C120" s="140">
        <f>SUM(C116:C119)</f>
        <v>0</v>
      </c>
      <c r="D120" s="140">
        <f>SUM(D116:D119)</f>
        <v>0</v>
      </c>
      <c r="E120" s="141"/>
      <c r="F120" s="141"/>
      <c r="G120" s="141"/>
      <c r="H120" s="140">
        <f>SUM(H116:H119)</f>
        <v>0</v>
      </c>
      <c r="I120" s="140">
        <f>SUM(I116:I119)</f>
        <v>0</v>
      </c>
      <c r="J120" s="140">
        <f>SUM(J116:J119)</f>
        <v>0</v>
      </c>
      <c r="K120" s="140">
        <f>SUM(K116:K119)</f>
        <v>0</v>
      </c>
      <c r="L120" s="142"/>
      <c r="M120" s="143"/>
      <c r="N120" s="144"/>
      <c r="O120" s="144"/>
    </row>
    <row r="121" spans="1:11" ht="12" customHeight="1">
      <c r="A121" s="149"/>
      <c r="B121" s="150"/>
      <c r="C121" s="134"/>
      <c r="D121" s="134"/>
      <c r="E121" s="135"/>
      <c r="F121" s="135"/>
      <c r="G121" s="135"/>
      <c r="H121" s="134"/>
      <c r="I121" s="122"/>
      <c r="J121" s="122"/>
      <c r="K121" s="122"/>
    </row>
    <row r="122" spans="1:11" ht="12" customHeight="1">
      <c r="A122" s="152" t="s">
        <v>282</v>
      </c>
      <c r="B122" s="150"/>
      <c r="C122" s="134"/>
      <c r="D122" s="134"/>
      <c r="E122" s="135"/>
      <c r="F122" s="135"/>
      <c r="G122" s="135"/>
      <c r="H122" s="134"/>
      <c r="I122" s="122"/>
      <c r="J122" s="122"/>
      <c r="K122" s="122"/>
    </row>
    <row r="123" spans="1:12" ht="12" customHeight="1">
      <c r="A123" s="131" t="s">
        <v>231</v>
      </c>
      <c r="B123" s="132">
        <v>0</v>
      </c>
      <c r="C123" s="133">
        <v>0</v>
      </c>
      <c r="D123" s="133">
        <v>0</v>
      </c>
      <c r="E123" s="161">
        <v>2007</v>
      </c>
      <c r="F123" s="161">
        <v>1</v>
      </c>
      <c r="G123" s="162">
        <f>F123-($B$10-E123)</f>
        <v>1</v>
      </c>
      <c r="H123" s="163">
        <f>D123/F123</f>
        <v>0</v>
      </c>
      <c r="I123" s="164">
        <v>0</v>
      </c>
      <c r="J123" s="165">
        <f>H123</f>
        <v>0</v>
      </c>
      <c r="K123" s="165">
        <f>(G123*H123)</f>
        <v>0</v>
      </c>
      <c r="L123" s="136"/>
    </row>
    <row r="124" spans="1:12" ht="12" customHeight="1">
      <c r="A124" s="137" t="s">
        <v>231</v>
      </c>
      <c r="B124" s="132">
        <v>0</v>
      </c>
      <c r="C124" s="133">
        <v>0</v>
      </c>
      <c r="D124" s="133">
        <v>0</v>
      </c>
      <c r="E124" s="161">
        <v>2007</v>
      </c>
      <c r="F124" s="161">
        <v>1</v>
      </c>
      <c r="G124" s="162">
        <f>F124-($B$10-E124)</f>
        <v>1</v>
      </c>
      <c r="H124" s="163">
        <f>D124/F124</f>
        <v>0</v>
      </c>
      <c r="I124" s="164">
        <v>0</v>
      </c>
      <c r="J124" s="165">
        <f>H124</f>
        <v>0</v>
      </c>
      <c r="K124" s="165">
        <f>(G124*H124)</f>
        <v>0</v>
      </c>
      <c r="L124" s="130"/>
    </row>
    <row r="125" spans="1:12" ht="12" customHeight="1">
      <c r="A125" s="137" t="s">
        <v>231</v>
      </c>
      <c r="B125" s="132">
        <v>0</v>
      </c>
      <c r="C125" s="133">
        <v>0</v>
      </c>
      <c r="D125" s="133">
        <v>0</v>
      </c>
      <c r="E125" s="161">
        <v>2007</v>
      </c>
      <c r="F125" s="161">
        <v>1</v>
      </c>
      <c r="G125" s="162">
        <f>F125-($B$10-E125)</f>
        <v>1</v>
      </c>
      <c r="H125" s="163">
        <f>D125/F125</f>
        <v>0</v>
      </c>
      <c r="I125" s="164">
        <v>0</v>
      </c>
      <c r="J125" s="165">
        <f>H125</f>
        <v>0</v>
      </c>
      <c r="K125" s="165">
        <f>(G125*H125)</f>
        <v>0</v>
      </c>
      <c r="L125" s="130"/>
    </row>
    <row r="126" spans="1:12" ht="12" customHeight="1">
      <c r="A126" s="137" t="s">
        <v>231</v>
      </c>
      <c r="B126" s="132">
        <v>0</v>
      </c>
      <c r="C126" s="133">
        <v>0</v>
      </c>
      <c r="D126" s="133">
        <v>0</v>
      </c>
      <c r="E126" s="161">
        <v>2007</v>
      </c>
      <c r="F126" s="161">
        <v>1</v>
      </c>
      <c r="G126" s="162">
        <f>F126-($B$10-E126)</f>
        <v>1</v>
      </c>
      <c r="H126" s="163">
        <f>D126/F126</f>
        <v>0</v>
      </c>
      <c r="I126" s="164">
        <v>0</v>
      </c>
      <c r="J126" s="165">
        <f>H126</f>
        <v>0</v>
      </c>
      <c r="K126" s="165">
        <f>(G126*H126)</f>
        <v>0</v>
      </c>
      <c r="L126" s="130"/>
    </row>
    <row r="127" spans="1:15" s="145" customFormat="1" ht="12" customHeight="1">
      <c r="A127" s="138" t="s">
        <v>283</v>
      </c>
      <c r="B127" s="139"/>
      <c r="C127" s="140">
        <f>SUM(C123:C126)</f>
        <v>0</v>
      </c>
      <c r="D127" s="140">
        <f>SUM(D123:D126)</f>
        <v>0</v>
      </c>
      <c r="E127" s="141"/>
      <c r="F127" s="141"/>
      <c r="G127" s="141"/>
      <c r="H127" s="140">
        <f>SUM(H123:H126)</f>
        <v>0</v>
      </c>
      <c r="I127" s="140">
        <f>SUM(I123:I126)</f>
        <v>0</v>
      </c>
      <c r="J127" s="140">
        <f>SUM(J123:J126)</f>
        <v>0</v>
      </c>
      <c r="K127" s="140">
        <f>SUM(K123:K126)</f>
        <v>0</v>
      </c>
      <c r="L127" s="142"/>
      <c r="M127" s="143"/>
      <c r="N127" s="144"/>
      <c r="O127" s="144"/>
    </row>
    <row r="128" spans="1:13" s="144" customFormat="1" ht="12" customHeight="1">
      <c r="A128" s="169"/>
      <c r="B128" s="170"/>
      <c r="C128" s="171"/>
      <c r="D128" s="171"/>
      <c r="E128" s="172"/>
      <c r="F128" s="172"/>
      <c r="G128" s="172"/>
      <c r="H128" s="171"/>
      <c r="I128" s="173"/>
      <c r="J128" s="173"/>
      <c r="K128" s="173"/>
      <c r="L128" s="174"/>
      <c r="M128" s="143"/>
    </row>
    <row r="129" spans="1:13" ht="56.25" customHeight="1">
      <c r="A129" s="315" t="s">
        <v>284</v>
      </c>
      <c r="B129" s="310"/>
      <c r="C129" s="310"/>
      <c r="D129" s="310"/>
      <c r="E129" s="310"/>
      <c r="F129" s="310"/>
      <c r="G129" s="310"/>
      <c r="H129" s="310"/>
      <c r="I129" s="310"/>
      <c r="M129" s="176"/>
    </row>
    <row r="130" spans="1:13" ht="56.25" customHeight="1">
      <c r="A130" s="315" t="s">
        <v>285</v>
      </c>
      <c r="B130" s="310"/>
      <c r="C130" s="310"/>
      <c r="D130" s="310"/>
      <c r="E130" s="310"/>
      <c r="F130" s="310"/>
      <c r="G130" s="310"/>
      <c r="H130" s="310"/>
      <c r="I130" s="310"/>
      <c r="M130" s="176"/>
    </row>
    <row r="131" spans="1:13" ht="64.5" customHeight="1">
      <c r="A131" s="316" t="s">
        <v>257</v>
      </c>
      <c r="B131" s="310"/>
      <c r="C131" s="310"/>
      <c r="D131" s="310"/>
      <c r="E131" s="310"/>
      <c r="F131" s="310"/>
      <c r="G131" s="310"/>
      <c r="H131" s="310"/>
      <c r="I131" s="310"/>
      <c r="M131" s="176"/>
    </row>
    <row r="132" spans="1:13" ht="74.25" customHeight="1">
      <c r="A132" s="316" t="s">
        <v>258</v>
      </c>
      <c r="B132" s="317"/>
      <c r="C132" s="317"/>
      <c r="D132" s="317"/>
      <c r="E132" s="317"/>
      <c r="F132" s="317"/>
      <c r="G132" s="317"/>
      <c r="H132" s="317"/>
      <c r="I132" s="317"/>
      <c r="M132" s="176"/>
    </row>
    <row r="133" spans="1:13" ht="38.25" customHeight="1">
      <c r="A133" s="312" t="s">
        <v>259</v>
      </c>
      <c r="B133" s="310"/>
      <c r="C133" s="310"/>
      <c r="D133" s="310"/>
      <c r="E133" s="310"/>
      <c r="F133" s="310"/>
      <c r="G133" s="310"/>
      <c r="H133" s="310"/>
      <c r="I133" s="310"/>
      <c r="M133" s="177"/>
    </row>
    <row r="134" spans="1:9" ht="95.25" customHeight="1">
      <c r="A134" s="312" t="s">
        <v>260</v>
      </c>
      <c r="B134" s="310"/>
      <c r="C134" s="310"/>
      <c r="D134" s="310"/>
      <c r="E134" s="310"/>
      <c r="F134" s="310"/>
      <c r="G134" s="310"/>
      <c r="H134" s="310"/>
      <c r="I134" s="310"/>
    </row>
    <row r="135" ht="15">
      <c r="A135" s="178"/>
    </row>
    <row r="136" ht="15">
      <c r="A136" s="181" t="s">
        <v>261</v>
      </c>
    </row>
    <row r="137" spans="1:9" ht="12.75">
      <c r="A137" s="306" t="s">
        <v>262</v>
      </c>
      <c r="B137" s="310"/>
      <c r="C137" s="310"/>
      <c r="D137" s="310"/>
      <c r="E137" s="310"/>
      <c r="F137" s="310"/>
      <c r="G137" s="310"/>
      <c r="H137" s="310"/>
      <c r="I137" s="310"/>
    </row>
    <row r="138" spans="1:9" ht="31.5" customHeight="1">
      <c r="A138" s="311" t="s">
        <v>263</v>
      </c>
      <c r="B138" s="310"/>
      <c r="C138" s="310"/>
      <c r="D138" s="310"/>
      <c r="E138" s="310"/>
      <c r="F138" s="310"/>
      <c r="G138" s="310"/>
      <c r="H138" s="310"/>
      <c r="I138" s="310"/>
    </row>
    <row r="139" spans="1:9" ht="19.5" customHeight="1">
      <c r="A139" s="306" t="s">
        <v>264</v>
      </c>
      <c r="B139" s="310"/>
      <c r="C139" s="310"/>
      <c r="D139" s="310"/>
      <c r="E139" s="310"/>
      <c r="F139" s="310"/>
      <c r="G139" s="310"/>
      <c r="H139" s="310"/>
      <c r="I139" s="310"/>
    </row>
    <row r="140" spans="1:9" ht="27.75" customHeight="1">
      <c r="A140" s="306" t="s">
        <v>265</v>
      </c>
      <c r="B140" s="310"/>
      <c r="C140" s="310"/>
      <c r="D140" s="310"/>
      <c r="E140" s="310"/>
      <c r="F140" s="310"/>
      <c r="G140" s="310"/>
      <c r="H140" s="310"/>
      <c r="I140" s="310"/>
    </row>
    <row r="141" spans="1:15" s="175" customFormat="1" ht="36" customHeight="1">
      <c r="A141" s="306" t="s">
        <v>266</v>
      </c>
      <c r="B141" s="307"/>
      <c r="C141" s="307"/>
      <c r="D141" s="308"/>
      <c r="E141" s="309"/>
      <c r="F141" s="309"/>
      <c r="G141" s="309"/>
      <c r="H141" s="309"/>
      <c r="I141" s="308"/>
      <c r="L141" s="125"/>
      <c r="M141" s="126"/>
      <c r="N141" s="127"/>
      <c r="O141" s="127"/>
    </row>
    <row r="164" spans="12:13" ht="12.75">
      <c r="L164" s="182"/>
      <c r="M164" s="177"/>
    </row>
  </sheetData>
  <sheetProtection sheet="1" formatCells="0" insertRows="0"/>
  <protectedRanges>
    <protectedRange sqref="J86:K89 J93:K96 J100:K103 J107:K110 J116:K119 J123:K126" name="Current Year Data"/>
    <protectedRange sqref="B10:C10" name="Titles_5"/>
    <protectedRange sqref="I86:I89 I93:I96 I100:I103 I116:I119 I123:I126 I107:I110" name="Data"/>
    <protectedRange sqref="A14:C17 A21:C24 A28:C31 A35:C38 A42:C45 A49:C52 A56:C59 A63:C66 A79:C82 A86:F89 A93:F96 A100:F103 A116:F119 A123:F126 A70:C73 A107:F110" name="Line Items"/>
    <protectedRange sqref="B6:G7" name="Titles"/>
  </protectedRanges>
  <mergeCells count="21">
    <mergeCell ref="B6:G6"/>
    <mergeCell ref="B7:G7"/>
    <mergeCell ref="A4:G4"/>
    <mergeCell ref="A8:E8"/>
    <mergeCell ref="A1:G1"/>
    <mergeCell ref="A2:G2"/>
    <mergeCell ref="A3:G3"/>
    <mergeCell ref="A5:G5"/>
    <mergeCell ref="A9:G9"/>
    <mergeCell ref="I9:J10"/>
    <mergeCell ref="A134:I134"/>
    <mergeCell ref="A129:I129"/>
    <mergeCell ref="A130:I130"/>
    <mergeCell ref="A131:I131"/>
    <mergeCell ref="A132:I132"/>
    <mergeCell ref="A141:I141"/>
    <mergeCell ref="A137:I137"/>
    <mergeCell ref="A138:I138"/>
    <mergeCell ref="A139:I139"/>
    <mergeCell ref="A140:I140"/>
    <mergeCell ref="A133:I133"/>
  </mergeCells>
  <printOptions/>
  <pageMargins left="0.5" right="0.5" top="0.5" bottom="0.5" header="0.5" footer="0.5"/>
  <pageSetup fitToHeight="3" fitToWidth="1" horizontalDpi="600" verticalDpi="600" orientation="landscape" scale="79" r:id="rId1"/>
  <rowBreaks count="1" manualBreakCount="1">
    <brk id="12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O65"/>
  <sheetViews>
    <sheetView zoomScalePageLayoutView="0" workbookViewId="0" topLeftCell="A1">
      <selection activeCell="B4" sqref="B4:D4"/>
    </sheetView>
  </sheetViews>
  <sheetFormatPr defaultColWidth="8.8515625" defaultRowHeight="12.75"/>
  <cols>
    <col min="1" max="1" width="36.7109375" style="109" customWidth="1"/>
    <col min="2" max="2" width="10.140625" style="200" customWidth="1"/>
    <col min="3" max="3" width="36.7109375" style="109" customWidth="1"/>
    <col min="4" max="4" width="10.140625" style="200" customWidth="1"/>
    <col min="5" max="5" width="27.421875" style="109" hidden="1" customWidth="1"/>
    <col min="6" max="8" width="8.8515625" style="109" hidden="1" customWidth="1"/>
    <col min="9" max="9" width="17.7109375" style="109" hidden="1" customWidth="1"/>
    <col min="10" max="10" width="0.13671875" style="109" hidden="1" customWidth="1"/>
    <col min="11" max="11" width="3.28125" style="8" customWidth="1"/>
    <col min="12" max="12" width="15.421875" style="8" customWidth="1"/>
    <col min="13" max="13" width="7.28125" style="8" customWidth="1"/>
    <col min="14" max="14" width="6.7109375" style="8" customWidth="1"/>
    <col min="15" max="15" width="8.8515625" style="8" customWidth="1"/>
    <col min="16" max="16384" width="8.8515625" style="109" customWidth="1"/>
  </cols>
  <sheetData>
    <row r="1" spans="1:10" ht="23.25" customHeight="1">
      <c r="A1" s="324" t="s">
        <v>0</v>
      </c>
      <c r="B1" s="328"/>
      <c r="C1" s="328"/>
      <c r="D1" s="328"/>
      <c r="E1" s="108"/>
      <c r="F1" s="108"/>
      <c r="G1" s="108"/>
      <c r="H1" s="108"/>
      <c r="I1" s="108"/>
      <c r="J1" s="108"/>
    </row>
    <row r="2" spans="1:10" ht="14.25" customHeight="1">
      <c r="A2" s="329" t="s">
        <v>79</v>
      </c>
      <c r="B2" s="329"/>
      <c r="C2" s="329"/>
      <c r="D2" s="329"/>
      <c r="E2" s="108"/>
      <c r="F2" s="108"/>
      <c r="G2" s="108"/>
      <c r="H2" s="108"/>
      <c r="I2" s="108"/>
      <c r="J2" s="108"/>
    </row>
    <row r="3" spans="1:10" ht="27" customHeight="1">
      <c r="A3" s="216" t="s">
        <v>179</v>
      </c>
      <c r="B3" s="330" t="str">
        <f>'Beg. Balance Sh.'!B3:D3</f>
        <v>Farm Financials, Part 1 Albany</v>
      </c>
      <c r="C3" s="330"/>
      <c r="D3" s="330"/>
      <c r="E3" s="108"/>
      <c r="F3" s="108"/>
      <c r="G3" s="108"/>
      <c r="H3" s="108"/>
      <c r="I3" s="108"/>
      <c r="J3" s="108"/>
    </row>
    <row r="4" spans="1:10" ht="27" customHeight="1">
      <c r="A4" s="216" t="s">
        <v>180</v>
      </c>
      <c r="B4" s="330" t="str">
        <f>'Beg. Balance Sh.'!B4:D4</f>
        <v>Jan 1 2016</v>
      </c>
      <c r="C4" s="330"/>
      <c r="D4" s="330"/>
      <c r="E4" s="108"/>
      <c r="F4" s="108"/>
      <c r="G4" s="108"/>
      <c r="H4" s="108"/>
      <c r="I4" s="108"/>
      <c r="J4" s="108"/>
    </row>
    <row r="5" spans="1:10" ht="9" customHeight="1">
      <c r="A5" s="331"/>
      <c r="B5" s="331"/>
      <c r="C5" s="331"/>
      <c r="D5" s="331"/>
      <c r="E5" s="108"/>
      <c r="F5" s="108"/>
      <c r="G5" s="108"/>
      <c r="H5" s="108"/>
      <c r="I5" s="108"/>
      <c r="J5" s="108"/>
    </row>
    <row r="6" spans="1:12" ht="13.5">
      <c r="A6" s="183" t="s">
        <v>80</v>
      </c>
      <c r="B6" s="184"/>
      <c r="C6" s="183" t="s">
        <v>81</v>
      </c>
      <c r="D6" s="185"/>
      <c r="E6" s="186"/>
      <c r="F6" s="186"/>
      <c r="G6" s="186"/>
      <c r="H6" s="186"/>
      <c r="I6" s="186"/>
      <c r="J6" s="186"/>
      <c r="L6" s="214" t="s">
        <v>305</v>
      </c>
    </row>
    <row r="7" spans="1:10" ht="9" customHeight="1">
      <c r="A7" s="346"/>
      <c r="B7" s="347"/>
      <c r="C7" s="347"/>
      <c r="D7" s="348"/>
      <c r="E7" s="186"/>
      <c r="F7" s="186"/>
      <c r="G7" s="186"/>
      <c r="H7" s="186"/>
      <c r="I7" s="186"/>
      <c r="J7" s="186"/>
    </row>
    <row r="8" spans="1:15" ht="12" customHeight="1">
      <c r="A8" s="187" t="s">
        <v>82</v>
      </c>
      <c r="B8" s="184"/>
      <c r="C8" s="187" t="s">
        <v>83</v>
      </c>
      <c r="D8" s="185"/>
      <c r="E8" s="186"/>
      <c r="F8" s="186"/>
      <c r="G8" s="186"/>
      <c r="H8" s="186"/>
      <c r="I8" s="186"/>
      <c r="J8" s="186"/>
      <c r="L8" s="349" t="s">
        <v>306</v>
      </c>
      <c r="M8" s="349" t="s">
        <v>353</v>
      </c>
      <c r="N8" s="349" t="s">
        <v>307</v>
      </c>
      <c r="O8" s="349" t="s">
        <v>308</v>
      </c>
    </row>
    <row r="9" spans="1:15" ht="12" customHeight="1" thickBot="1">
      <c r="A9" s="188" t="s">
        <v>228</v>
      </c>
      <c r="B9" s="189">
        <v>0</v>
      </c>
      <c r="C9" s="188" t="s">
        <v>84</v>
      </c>
      <c r="D9" s="190">
        <v>0</v>
      </c>
      <c r="E9" s="186"/>
      <c r="F9" s="186"/>
      <c r="G9" s="186"/>
      <c r="H9" s="186"/>
      <c r="I9" s="186"/>
      <c r="J9" s="186"/>
      <c r="L9" s="350"/>
      <c r="M9" s="350"/>
      <c r="N9" s="350"/>
      <c r="O9" s="350"/>
    </row>
    <row r="10" spans="1:10" ht="12" customHeight="1">
      <c r="A10" s="188" t="s">
        <v>229</v>
      </c>
      <c r="B10" s="189">
        <v>0</v>
      </c>
      <c r="C10" s="188"/>
      <c r="D10" s="191"/>
      <c r="E10" s="186"/>
      <c r="F10" s="186"/>
      <c r="G10" s="186"/>
      <c r="H10" s="186"/>
      <c r="I10" s="186"/>
      <c r="J10" s="186"/>
    </row>
    <row r="11" spans="1:10" ht="12.75">
      <c r="A11" s="188" t="s">
        <v>85</v>
      </c>
      <c r="B11" s="189">
        <v>0</v>
      </c>
      <c r="C11" s="188" t="s">
        <v>86</v>
      </c>
      <c r="D11" s="190">
        <v>0</v>
      </c>
      <c r="E11" s="186"/>
      <c r="F11" s="186"/>
      <c r="G11" s="186"/>
      <c r="H11" s="186"/>
      <c r="I11" s="186"/>
      <c r="J11" s="186"/>
    </row>
    <row r="12" spans="1:10" ht="12.75">
      <c r="A12" s="192" t="s">
        <v>223</v>
      </c>
      <c r="B12" s="193">
        <f>'End Inv.'!C18</f>
        <v>0</v>
      </c>
      <c r="C12" s="188" t="s">
        <v>87</v>
      </c>
      <c r="D12" s="190">
        <v>0</v>
      </c>
      <c r="E12" s="186"/>
      <c r="F12" s="186"/>
      <c r="G12" s="186"/>
      <c r="H12" s="186"/>
      <c r="I12" s="186"/>
      <c r="J12" s="186"/>
    </row>
    <row r="13" spans="1:10" s="8" customFormat="1" ht="12.75">
      <c r="A13" s="104" t="s">
        <v>222</v>
      </c>
      <c r="B13" s="193">
        <f>'End Inv.'!C25</f>
        <v>0</v>
      </c>
      <c r="C13" s="21"/>
      <c r="D13" s="191"/>
      <c r="E13" s="12"/>
      <c r="F13" s="12"/>
      <c r="G13" s="12"/>
      <c r="H13" s="12"/>
      <c r="I13" s="12"/>
      <c r="J13" s="12"/>
    </row>
    <row r="14" spans="1:10" ht="12.75">
      <c r="A14" s="188" t="s">
        <v>88</v>
      </c>
      <c r="B14" s="193">
        <f>'End Inv.'!C32</f>
        <v>0</v>
      </c>
      <c r="C14" s="194"/>
      <c r="D14" s="191"/>
      <c r="E14" s="186"/>
      <c r="F14" s="186"/>
      <c r="G14" s="186"/>
      <c r="H14" s="186"/>
      <c r="I14" s="186"/>
      <c r="J14" s="186"/>
    </row>
    <row r="15" spans="1:15" ht="12.75">
      <c r="A15" s="192" t="s">
        <v>89</v>
      </c>
      <c r="B15" s="193">
        <f>'End Inv.'!C39</f>
        <v>0</v>
      </c>
      <c r="C15" s="212" t="s">
        <v>92</v>
      </c>
      <c r="D15" s="213">
        <v>0</v>
      </c>
      <c r="E15" s="186"/>
      <c r="F15" s="186"/>
      <c r="G15" s="186"/>
      <c r="H15" s="186"/>
      <c r="I15" s="186"/>
      <c r="J15" s="186"/>
      <c r="L15" s="215"/>
      <c r="M15" s="215"/>
      <c r="N15" s="215"/>
      <c r="O15" s="215"/>
    </row>
    <row r="16" spans="1:15" ht="12.75" customHeight="1">
      <c r="A16" s="188" t="s">
        <v>91</v>
      </c>
      <c r="B16" s="193">
        <f>'End Inv.'!C46</f>
        <v>0</v>
      </c>
      <c r="C16" s="212" t="s">
        <v>92</v>
      </c>
      <c r="D16" s="213">
        <v>0</v>
      </c>
      <c r="E16" s="186"/>
      <c r="F16" s="186"/>
      <c r="G16" s="186"/>
      <c r="H16" s="186"/>
      <c r="I16" s="186"/>
      <c r="J16" s="186"/>
      <c r="L16" s="215"/>
      <c r="M16" s="215"/>
      <c r="N16" s="215"/>
      <c r="O16" s="215"/>
    </row>
    <row r="17" spans="1:15" ht="12.75">
      <c r="A17" s="192" t="s">
        <v>93</v>
      </c>
      <c r="B17" s="193">
        <f>'End Inv.'!C53</f>
        <v>0</v>
      </c>
      <c r="C17" s="212" t="s">
        <v>95</v>
      </c>
      <c r="D17" s="213">
        <v>0</v>
      </c>
      <c r="E17" s="186"/>
      <c r="F17" s="186"/>
      <c r="G17" s="186"/>
      <c r="H17" s="186"/>
      <c r="I17" s="186"/>
      <c r="J17" s="186"/>
      <c r="L17" s="215"/>
      <c r="M17" s="215"/>
      <c r="N17" s="215"/>
      <c r="O17" s="215"/>
    </row>
    <row r="18" spans="1:15" ht="12.75">
      <c r="A18" s="192" t="s">
        <v>94</v>
      </c>
      <c r="B18" s="193">
        <f>'End Inv.'!C60</f>
        <v>0</v>
      </c>
      <c r="C18" s="212" t="s">
        <v>95</v>
      </c>
      <c r="D18" s="213">
        <v>0</v>
      </c>
      <c r="E18" s="186"/>
      <c r="F18" s="186"/>
      <c r="G18" s="186"/>
      <c r="H18" s="186"/>
      <c r="I18" s="186"/>
      <c r="J18" s="186"/>
      <c r="L18" s="215"/>
      <c r="M18" s="215"/>
      <c r="N18" s="215"/>
      <c r="O18" s="215"/>
    </row>
    <row r="19" spans="1:10" ht="12.75">
      <c r="A19" s="188" t="s">
        <v>212</v>
      </c>
      <c r="B19" s="193">
        <f>'End Inv.'!C67</f>
        <v>0</v>
      </c>
      <c r="C19" s="212" t="s">
        <v>96</v>
      </c>
      <c r="D19" s="213">
        <v>0</v>
      </c>
      <c r="E19" s="186"/>
      <c r="F19" s="186"/>
      <c r="G19" s="186"/>
      <c r="H19" s="186"/>
      <c r="I19" s="186"/>
      <c r="J19" s="186"/>
    </row>
    <row r="20" spans="1:10" ht="12.75">
      <c r="A20" s="194"/>
      <c r="B20" s="184"/>
      <c r="C20" s="212" t="s">
        <v>90</v>
      </c>
      <c r="D20" s="213">
        <v>0</v>
      </c>
      <c r="E20" s="186"/>
      <c r="F20" s="186"/>
      <c r="G20" s="186"/>
      <c r="H20" s="186"/>
      <c r="I20" s="186"/>
      <c r="J20" s="186"/>
    </row>
    <row r="21" spans="1:10" ht="12.75">
      <c r="A21" s="188" t="s">
        <v>97</v>
      </c>
      <c r="B21" s="189">
        <f>'End Inv.'!C74</f>
        <v>0</v>
      </c>
      <c r="C21" s="212" t="s">
        <v>98</v>
      </c>
      <c r="D21" s="213">
        <v>0</v>
      </c>
      <c r="E21" s="186"/>
      <c r="F21" s="186"/>
      <c r="G21" s="186"/>
      <c r="H21" s="186"/>
      <c r="I21" s="186"/>
      <c r="J21" s="186"/>
    </row>
    <row r="22" spans="1:10" ht="12.75">
      <c r="A22" s="188"/>
      <c r="B22" s="184"/>
      <c r="C22" s="188"/>
      <c r="D22" s="184"/>
      <c r="E22" s="186"/>
      <c r="F22" s="186"/>
      <c r="G22" s="186"/>
      <c r="H22" s="186"/>
      <c r="I22" s="186"/>
      <c r="J22" s="186"/>
    </row>
    <row r="23" spans="1:4" ht="12.75">
      <c r="A23" s="195" t="s">
        <v>99</v>
      </c>
      <c r="B23" s="196">
        <f>SUM(B9:B22)</f>
        <v>0</v>
      </c>
      <c r="C23" s="195" t="s">
        <v>100</v>
      </c>
      <c r="D23" s="196">
        <f>SUM(D9:D22)</f>
        <v>0</v>
      </c>
    </row>
    <row r="24" spans="1:4" ht="9" customHeight="1">
      <c r="A24" s="335"/>
      <c r="B24" s="336"/>
      <c r="C24" s="336"/>
      <c r="D24" s="337"/>
    </row>
    <row r="25" spans="1:7" ht="12.75">
      <c r="A25" s="195" t="s">
        <v>101</v>
      </c>
      <c r="B25" s="191"/>
      <c r="C25" s="195" t="s">
        <v>286</v>
      </c>
      <c r="D25" s="191"/>
      <c r="G25" s="197"/>
    </row>
    <row r="26" spans="1:15" ht="12.75">
      <c r="A26" s="192" t="s">
        <v>102</v>
      </c>
      <c r="B26" s="198">
        <f>'End Inv.'!C83</f>
        <v>0</v>
      </c>
      <c r="C26" s="192" t="s">
        <v>103</v>
      </c>
      <c r="D26" s="190">
        <v>0</v>
      </c>
      <c r="L26" s="215"/>
      <c r="M26" s="215"/>
      <c r="N26" s="215"/>
      <c r="O26" s="215"/>
    </row>
    <row r="27" spans="1:15" ht="12.75">
      <c r="A27" s="192" t="s">
        <v>104</v>
      </c>
      <c r="B27" s="198">
        <f>'End Inv.'!C90</f>
        <v>0</v>
      </c>
      <c r="C27" s="192" t="s">
        <v>103</v>
      </c>
      <c r="D27" s="190">
        <v>0</v>
      </c>
      <c r="L27" s="215"/>
      <c r="M27" s="215"/>
      <c r="N27" s="215"/>
      <c r="O27" s="215"/>
    </row>
    <row r="28" spans="1:15" ht="12.75">
      <c r="A28" s="192" t="s">
        <v>105</v>
      </c>
      <c r="B28" s="198">
        <f>'End Inv.'!C97</f>
        <v>0</v>
      </c>
      <c r="C28" s="192" t="s">
        <v>103</v>
      </c>
      <c r="D28" s="190">
        <v>0</v>
      </c>
      <c r="L28" s="215"/>
      <c r="M28" s="215"/>
      <c r="N28" s="215"/>
      <c r="O28" s="215"/>
    </row>
    <row r="29" spans="1:15" ht="12.75">
      <c r="A29" s="192" t="s">
        <v>106</v>
      </c>
      <c r="B29" s="198">
        <f>'End Inv.'!C104</f>
        <v>0</v>
      </c>
      <c r="C29" s="192" t="s">
        <v>103</v>
      </c>
      <c r="D29" s="190">
        <v>0</v>
      </c>
      <c r="L29" s="215"/>
      <c r="M29" s="215"/>
      <c r="N29" s="215"/>
      <c r="O29" s="215"/>
    </row>
    <row r="30" spans="1:15" ht="12.75">
      <c r="A30" s="192" t="s">
        <v>107</v>
      </c>
      <c r="B30" s="190">
        <v>0</v>
      </c>
      <c r="C30" s="192" t="s">
        <v>103</v>
      </c>
      <c r="D30" s="190">
        <v>0</v>
      </c>
      <c r="L30" s="215"/>
      <c r="M30" s="215"/>
      <c r="N30" s="215"/>
      <c r="O30" s="215"/>
    </row>
    <row r="31" spans="1:15" ht="12.75">
      <c r="A31" s="192" t="s">
        <v>108</v>
      </c>
      <c r="B31" s="190">
        <v>0</v>
      </c>
      <c r="C31" s="192" t="s">
        <v>109</v>
      </c>
      <c r="D31" s="190">
        <v>0</v>
      </c>
      <c r="L31" s="215"/>
      <c r="M31" s="215"/>
      <c r="N31" s="215"/>
      <c r="O31" s="215"/>
    </row>
    <row r="32" spans="1:4" ht="12.75">
      <c r="A32" s="192" t="s">
        <v>110</v>
      </c>
      <c r="B32" s="190">
        <f>'End Inv.'!C111</f>
        <v>0</v>
      </c>
      <c r="C32" s="192" t="s">
        <v>111</v>
      </c>
      <c r="D32" s="190">
        <v>0</v>
      </c>
    </row>
    <row r="33" spans="1:4" ht="12.75">
      <c r="A33" s="192"/>
      <c r="B33" s="191"/>
      <c r="C33" s="192"/>
      <c r="D33" s="191"/>
    </row>
    <row r="34" spans="1:4" ht="12.75">
      <c r="A34" s="195" t="s">
        <v>112</v>
      </c>
      <c r="B34" s="196">
        <f>SUM(B26:B33)</f>
        <v>0</v>
      </c>
      <c r="C34" s="195" t="s">
        <v>113</v>
      </c>
      <c r="D34" s="196">
        <f>SUM(D26:D33)</f>
        <v>0</v>
      </c>
    </row>
    <row r="35" spans="1:4" ht="9" customHeight="1">
      <c r="A35" s="338"/>
      <c r="B35" s="339"/>
      <c r="C35" s="339"/>
      <c r="D35" s="340"/>
    </row>
    <row r="36" spans="1:4" ht="12.75">
      <c r="A36" s="195" t="s">
        <v>114</v>
      </c>
      <c r="B36" s="191"/>
      <c r="C36" s="195" t="s">
        <v>287</v>
      </c>
      <c r="D36" s="191"/>
    </row>
    <row r="37" spans="1:15" ht="12.75">
      <c r="A37" s="192" t="s">
        <v>115</v>
      </c>
      <c r="B37" s="190">
        <v>0</v>
      </c>
      <c r="C37" s="192" t="s">
        <v>116</v>
      </c>
      <c r="D37" s="190">
        <v>0</v>
      </c>
      <c r="L37" s="215"/>
      <c r="M37" s="215"/>
      <c r="N37" s="215"/>
      <c r="O37" s="215"/>
    </row>
    <row r="38" spans="1:15" ht="12.75">
      <c r="A38" s="192" t="s">
        <v>118</v>
      </c>
      <c r="B38" s="190">
        <v>0</v>
      </c>
      <c r="C38" s="192" t="s">
        <v>116</v>
      </c>
      <c r="D38" s="190">
        <v>0</v>
      </c>
      <c r="L38" s="215"/>
      <c r="M38" s="215"/>
      <c r="N38" s="215"/>
      <c r="O38" s="215"/>
    </row>
    <row r="39" spans="1:15" ht="12.75">
      <c r="A39" s="192" t="s">
        <v>117</v>
      </c>
      <c r="B39" s="198">
        <f>'End Inv.'!C120</f>
        <v>0</v>
      </c>
      <c r="C39" s="192" t="s">
        <v>116</v>
      </c>
      <c r="D39" s="190">
        <v>0</v>
      </c>
      <c r="L39" s="215"/>
      <c r="M39" s="215"/>
      <c r="N39" s="215"/>
      <c r="O39" s="215"/>
    </row>
    <row r="40" spans="1:4" ht="12.75">
      <c r="A40" s="192" t="s">
        <v>119</v>
      </c>
      <c r="B40" s="190">
        <f>'End Inv.'!C127</f>
        <v>0</v>
      </c>
      <c r="C40" s="192" t="s">
        <v>120</v>
      </c>
      <c r="D40" s="190">
        <v>0</v>
      </c>
    </row>
    <row r="41" spans="1:4" ht="12.75">
      <c r="A41" s="192"/>
      <c r="B41" s="191"/>
      <c r="C41" s="192"/>
      <c r="D41" s="191"/>
    </row>
    <row r="42" spans="1:4" ht="12.75">
      <c r="A42" s="195" t="s">
        <v>121</v>
      </c>
      <c r="B42" s="196">
        <f>SUM(B37:B41)</f>
        <v>0</v>
      </c>
      <c r="C42" s="195" t="s">
        <v>122</v>
      </c>
      <c r="D42" s="196">
        <f>SUM(D37:D41)</f>
        <v>0</v>
      </c>
    </row>
    <row r="43" spans="1:4" ht="9" customHeight="1">
      <c r="A43" s="341"/>
      <c r="B43" s="342"/>
      <c r="C43" s="342"/>
      <c r="D43" s="343"/>
    </row>
    <row r="44" spans="1:4" ht="12.75">
      <c r="A44" s="195" t="s">
        <v>123</v>
      </c>
      <c r="B44" s="196">
        <f>SUM(B23+B34+B42)</f>
        <v>0</v>
      </c>
      <c r="C44" s="195" t="s">
        <v>124</v>
      </c>
      <c r="D44" s="196">
        <f>SUM(D23+D34+D42)</f>
        <v>0</v>
      </c>
    </row>
    <row r="45" spans="1:4" ht="9" customHeight="1">
      <c r="A45" s="194"/>
      <c r="B45" s="191"/>
      <c r="C45" s="194"/>
      <c r="D45" s="191"/>
    </row>
    <row r="46" spans="1:4" ht="12.75">
      <c r="A46" s="344" t="s">
        <v>125</v>
      </c>
      <c r="B46" s="345"/>
      <c r="C46" s="345"/>
      <c r="D46" s="196">
        <f>B44-D44</f>
        <v>0</v>
      </c>
    </row>
    <row r="47" spans="1:4" ht="9" customHeight="1">
      <c r="A47" s="351"/>
      <c r="B47" s="352"/>
      <c r="C47" s="352"/>
      <c r="D47" s="353"/>
    </row>
    <row r="48" spans="1:4" ht="12.75">
      <c r="A48" s="195" t="s">
        <v>126</v>
      </c>
      <c r="B48" s="191"/>
      <c r="C48" s="195" t="s">
        <v>127</v>
      </c>
      <c r="D48" s="191"/>
    </row>
    <row r="49" spans="1:4" ht="12.75">
      <c r="A49" s="192" t="s">
        <v>288</v>
      </c>
      <c r="B49" s="190">
        <v>0</v>
      </c>
      <c r="C49" s="192" t="s">
        <v>289</v>
      </c>
      <c r="D49" s="190">
        <v>0</v>
      </c>
    </row>
    <row r="50" spans="1:4" ht="12.75">
      <c r="A50" s="192" t="s">
        <v>290</v>
      </c>
      <c r="B50" s="190">
        <v>0</v>
      </c>
      <c r="C50" s="192" t="s">
        <v>291</v>
      </c>
      <c r="D50" s="190">
        <v>0</v>
      </c>
    </row>
    <row r="51" spans="1:4" ht="12.75">
      <c r="A51" s="192" t="s">
        <v>292</v>
      </c>
      <c r="B51" s="190">
        <v>0</v>
      </c>
      <c r="C51" s="192" t="s">
        <v>293</v>
      </c>
      <c r="D51" s="190">
        <v>0</v>
      </c>
    </row>
    <row r="52" spans="1:4" ht="12.75">
      <c r="A52" s="192" t="s">
        <v>294</v>
      </c>
      <c r="B52" s="190">
        <v>0</v>
      </c>
      <c r="C52" s="192" t="s">
        <v>293</v>
      </c>
      <c r="D52" s="190">
        <v>0</v>
      </c>
    </row>
    <row r="53" spans="1:4" ht="12.75">
      <c r="A53" s="192"/>
      <c r="B53" s="191"/>
      <c r="C53" s="192"/>
      <c r="D53" s="191"/>
    </row>
    <row r="54" spans="1:4" ht="12.75">
      <c r="A54" s="195" t="s">
        <v>295</v>
      </c>
      <c r="B54" s="196">
        <f>SUM(B49:B53)</f>
        <v>0</v>
      </c>
      <c r="C54" s="195" t="s">
        <v>347</v>
      </c>
      <c r="D54" s="196">
        <f>SUM(D49:D53)</f>
        <v>0</v>
      </c>
    </row>
    <row r="55" spans="1:4" ht="6" customHeight="1">
      <c r="A55" s="194"/>
      <c r="B55" s="191"/>
      <c r="C55" s="194"/>
      <c r="D55" s="191"/>
    </row>
    <row r="56" spans="1:4" ht="12.75">
      <c r="A56" s="195" t="s">
        <v>128</v>
      </c>
      <c r="B56" s="196">
        <f>SUM(B44+B54)</f>
        <v>0</v>
      </c>
      <c r="C56" s="195" t="s">
        <v>129</v>
      </c>
      <c r="D56" s="196">
        <f>SUM(D44+D54)</f>
        <v>0</v>
      </c>
    </row>
    <row r="57" spans="1:4" ht="9" customHeight="1">
      <c r="A57" s="335"/>
      <c r="B57" s="336"/>
      <c r="C57" s="336"/>
      <c r="D57" s="337"/>
    </row>
    <row r="58" spans="1:4" ht="12.75">
      <c r="A58" s="344" t="s">
        <v>130</v>
      </c>
      <c r="B58" s="344"/>
      <c r="C58" s="344"/>
      <c r="D58" s="196">
        <f>B56-D56</f>
        <v>0</v>
      </c>
    </row>
    <row r="59" ht="12.75">
      <c r="B59" s="199"/>
    </row>
    <row r="60" ht="12.75">
      <c r="B60" s="199"/>
    </row>
    <row r="61" ht="12.75">
      <c r="B61" s="199"/>
    </row>
    <row r="62" ht="12.75">
      <c r="B62" s="199"/>
    </row>
    <row r="63" ht="12.75">
      <c r="B63" s="199"/>
    </row>
    <row r="64" ht="12.75">
      <c r="B64" s="199"/>
    </row>
    <row r="65" ht="12.75">
      <c r="B65" s="199"/>
    </row>
  </sheetData>
  <sheetProtection sheet="1" insertRows="0"/>
  <protectedRanges>
    <protectedRange sqref="A2:D4" name="Titles"/>
    <protectedRange sqref="B26:B32 D26:D32 D9:D12 B9:B21 B37:B40 D37:D40 D14:D21" name="Data"/>
    <protectedRange sqref="A9:A10 A20:A21 C14:C21 A27:A32 C26:C32 A37:A40 C37:C40" name="Line Titles"/>
    <protectedRange sqref="B49:B52 D49:D52" name="Data_1"/>
    <protectedRange sqref="C49:C52 A49:A52" name="Line Titles_1"/>
    <protectedRange sqref="B13 D13" name="Data_2"/>
    <protectedRange sqref="C13" name="Line Titles_2"/>
    <protectedRange sqref="L15:L18 L26:O31 L37:L39 N15:O18 N37:O39" name="Loan Info"/>
    <protectedRange sqref="M15:M18 M26:M31 M37:M39" name="Loan Info_1"/>
  </protectedRanges>
  <mergeCells count="17">
    <mergeCell ref="A7:D7"/>
    <mergeCell ref="L8:L9"/>
    <mergeCell ref="M8:M9"/>
    <mergeCell ref="N8:N9"/>
    <mergeCell ref="O8:O9"/>
    <mergeCell ref="A57:D57"/>
    <mergeCell ref="A47:D47"/>
    <mergeCell ref="A1:D1"/>
    <mergeCell ref="A2:D2"/>
    <mergeCell ref="B3:D3"/>
    <mergeCell ref="B4:D4"/>
    <mergeCell ref="A5:D5"/>
    <mergeCell ref="A58:C58"/>
    <mergeCell ref="A24:D24"/>
    <mergeCell ref="A35:D35"/>
    <mergeCell ref="A43:D43"/>
    <mergeCell ref="A46:C46"/>
  </mergeCells>
  <printOptions/>
  <pageMargins left="0.5" right="0.5" top="0.5" bottom="0.5" header="0.5" footer="0.5"/>
  <pageSetup fitToWidth="2" fitToHeight="1" horizontalDpi="600" verticalDpi="600" orientation="portrait" r:id="rId1"/>
  <ignoredErrors>
    <ignoredError sqref="D42 B42 B23 B34 B54 D34 D54 D23"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pane xSplit="1" topLeftCell="B1" activePane="topRight" state="frozen"/>
      <selection pane="topLeft" activeCell="A1" sqref="A1"/>
      <selection pane="topRight" activeCell="C10" sqref="C10"/>
    </sheetView>
  </sheetViews>
  <sheetFormatPr defaultColWidth="8.8515625" defaultRowHeight="12.75"/>
  <cols>
    <col min="1" max="1" width="36.28125" style="109" customWidth="1"/>
    <col min="2" max="14" width="9.57421875" style="109" customWidth="1"/>
    <col min="15" max="16384" width="8.8515625" style="109" customWidth="1"/>
  </cols>
  <sheetData>
    <row r="1" spans="1:5" s="219" customFormat="1" ht="13.5" customHeight="1">
      <c r="A1" s="354" t="s">
        <v>0</v>
      </c>
      <c r="B1" s="354"/>
      <c r="C1" s="354"/>
      <c r="D1" s="354"/>
      <c r="E1" s="186"/>
    </row>
    <row r="2" spans="1:5" s="219" customFormat="1" ht="13.5" customHeight="1">
      <c r="A2" s="355" t="s">
        <v>314</v>
      </c>
      <c r="B2" s="355"/>
      <c r="C2" s="355"/>
      <c r="D2" s="355"/>
      <c r="E2" s="186"/>
    </row>
    <row r="3" spans="1:5" s="219" customFormat="1" ht="13.5">
      <c r="A3" s="220"/>
      <c r="B3" s="220"/>
      <c r="C3" s="221"/>
      <c r="D3" s="221"/>
      <c r="E3" s="186"/>
    </row>
    <row r="4" spans="1:5" s="219" customFormat="1" ht="13.5">
      <c r="A4" s="222" t="s">
        <v>179</v>
      </c>
      <c r="B4" s="356" t="str">
        <f>'End Balance Sh. '!B3:D3</f>
        <v>Farm Financials, Part 1 Albany</v>
      </c>
      <c r="C4" s="356"/>
      <c r="D4" s="356"/>
      <c r="E4" s="186"/>
    </row>
    <row r="5" spans="1:5" s="219" customFormat="1" ht="13.5">
      <c r="A5" s="222" t="s">
        <v>180</v>
      </c>
      <c r="B5" s="356" t="str">
        <f>'End Balance Sh. '!B4:D4</f>
        <v>Jan 1 2016</v>
      </c>
      <c r="C5" s="356"/>
      <c r="D5" s="356"/>
      <c r="E5" s="186"/>
    </row>
    <row r="6" spans="1:5" s="219" customFormat="1" ht="12.75">
      <c r="A6" s="223"/>
      <c r="B6" s="224"/>
      <c r="C6" s="223"/>
      <c r="D6" s="223"/>
      <c r="E6" s="186"/>
    </row>
    <row r="7" spans="1:14" s="227" customFormat="1" ht="12.75">
      <c r="A7" s="225" t="s">
        <v>315</v>
      </c>
      <c r="B7" s="226" t="s">
        <v>316</v>
      </c>
      <c r="C7" s="226" t="s">
        <v>317</v>
      </c>
      <c r="D7" s="226" t="s">
        <v>318</v>
      </c>
      <c r="E7" s="226" t="s">
        <v>319</v>
      </c>
      <c r="F7" s="226" t="s">
        <v>320</v>
      </c>
      <c r="G7" s="226" t="s">
        <v>321</v>
      </c>
      <c r="H7" s="226" t="s">
        <v>322</v>
      </c>
      <c r="I7" s="226" t="s">
        <v>323</v>
      </c>
      <c r="J7" s="226" t="s">
        <v>324</v>
      </c>
      <c r="K7" s="226" t="s">
        <v>325</v>
      </c>
      <c r="L7" s="226" t="s">
        <v>326</v>
      </c>
      <c r="M7" s="226" t="s">
        <v>327</v>
      </c>
      <c r="N7" s="226" t="s">
        <v>328</v>
      </c>
    </row>
    <row r="8" spans="1:14" ht="12.75">
      <c r="A8" s="234" t="s">
        <v>329</v>
      </c>
      <c r="B8" s="228"/>
      <c r="C8" s="228"/>
      <c r="D8" s="228"/>
      <c r="E8" s="228"/>
      <c r="F8" s="228"/>
      <c r="G8" s="228"/>
      <c r="H8" s="228"/>
      <c r="I8" s="228"/>
      <c r="J8" s="228"/>
      <c r="K8" s="228"/>
      <c r="L8" s="228"/>
      <c r="M8" s="228"/>
      <c r="N8" s="229">
        <f>SUM(B8:M8)</f>
        <v>0</v>
      </c>
    </row>
    <row r="9" spans="1:14" ht="12.75">
      <c r="A9" s="234" t="s">
        <v>330</v>
      </c>
      <c r="B9" s="228"/>
      <c r="C9" s="228"/>
      <c r="D9" s="228"/>
      <c r="E9" s="228"/>
      <c r="F9" s="228"/>
      <c r="G9" s="228"/>
      <c r="H9" s="228"/>
      <c r="I9" s="228"/>
      <c r="J9" s="228"/>
      <c r="K9" s="228"/>
      <c r="L9" s="228"/>
      <c r="M9" s="228"/>
      <c r="N9" s="229">
        <f aca="true" t="shared" si="0" ref="N9:N27">SUM(B9:M9)</f>
        <v>0</v>
      </c>
    </row>
    <row r="10" spans="1:14" ht="12.75">
      <c r="A10" s="234" t="s">
        <v>331</v>
      </c>
      <c r="B10" s="228"/>
      <c r="C10" s="228"/>
      <c r="D10" s="228"/>
      <c r="E10" s="228"/>
      <c r="F10" s="228"/>
      <c r="G10" s="228"/>
      <c r="H10" s="228"/>
      <c r="I10" s="228"/>
      <c r="J10" s="228"/>
      <c r="K10" s="228"/>
      <c r="L10" s="228"/>
      <c r="M10" s="228"/>
      <c r="N10" s="229">
        <f t="shared" si="0"/>
        <v>0</v>
      </c>
    </row>
    <row r="11" spans="1:14" ht="12.75">
      <c r="A11" s="234" t="s">
        <v>332</v>
      </c>
      <c r="B11" s="228"/>
      <c r="C11" s="228"/>
      <c r="D11" s="228"/>
      <c r="E11" s="228"/>
      <c r="F11" s="228"/>
      <c r="G11" s="228"/>
      <c r="H11" s="228"/>
      <c r="I11" s="228"/>
      <c r="J11" s="228"/>
      <c r="K11" s="228"/>
      <c r="L11" s="228"/>
      <c r="M11" s="228"/>
      <c r="N11" s="229">
        <f t="shared" si="0"/>
        <v>0</v>
      </c>
    </row>
    <row r="12" spans="1:14" ht="12.75">
      <c r="A12" s="234" t="s">
        <v>333</v>
      </c>
      <c r="B12" s="228"/>
      <c r="C12" s="228"/>
      <c r="D12" s="228"/>
      <c r="E12" s="228"/>
      <c r="F12" s="228"/>
      <c r="G12" s="228"/>
      <c r="H12" s="228"/>
      <c r="I12" s="228"/>
      <c r="J12" s="228"/>
      <c r="K12" s="228"/>
      <c r="L12" s="228"/>
      <c r="M12" s="228"/>
      <c r="N12" s="229">
        <f t="shared" si="0"/>
        <v>0</v>
      </c>
    </row>
    <row r="13" spans="1:14" ht="12.75">
      <c r="A13" s="234" t="s">
        <v>334</v>
      </c>
      <c r="B13" s="228"/>
      <c r="C13" s="228"/>
      <c r="D13" s="228"/>
      <c r="E13" s="228"/>
      <c r="F13" s="228"/>
      <c r="G13" s="228"/>
      <c r="H13" s="228"/>
      <c r="I13" s="228"/>
      <c r="J13" s="228"/>
      <c r="K13" s="228"/>
      <c r="L13" s="228"/>
      <c r="M13" s="228"/>
      <c r="N13" s="229">
        <f t="shared" si="0"/>
        <v>0</v>
      </c>
    </row>
    <row r="14" spans="1:14" ht="12.75">
      <c r="A14" s="235" t="s">
        <v>335</v>
      </c>
      <c r="B14" s="228"/>
      <c r="C14" s="228"/>
      <c r="D14" s="228"/>
      <c r="E14" s="228"/>
      <c r="F14" s="228"/>
      <c r="G14" s="228"/>
      <c r="H14" s="228"/>
      <c r="I14" s="228"/>
      <c r="J14" s="228"/>
      <c r="K14" s="228"/>
      <c r="L14" s="228"/>
      <c r="M14" s="228"/>
      <c r="N14" s="229">
        <f t="shared" si="0"/>
        <v>0</v>
      </c>
    </row>
    <row r="15" spans="1:14" ht="12.75">
      <c r="A15" s="235" t="s">
        <v>336</v>
      </c>
      <c r="B15" s="228"/>
      <c r="C15" s="228"/>
      <c r="D15" s="228"/>
      <c r="E15" s="228"/>
      <c r="F15" s="228"/>
      <c r="G15" s="228"/>
      <c r="H15" s="228"/>
      <c r="I15" s="228"/>
      <c r="J15" s="228"/>
      <c r="K15" s="228"/>
      <c r="L15" s="228"/>
      <c r="M15" s="228"/>
      <c r="N15" s="229">
        <f t="shared" si="0"/>
        <v>0</v>
      </c>
    </row>
    <row r="16" spans="1:14" ht="12.75">
      <c r="A16" s="234" t="s">
        <v>337</v>
      </c>
      <c r="B16" s="228"/>
      <c r="C16" s="228"/>
      <c r="D16" s="228"/>
      <c r="E16" s="228"/>
      <c r="F16" s="228"/>
      <c r="G16" s="228"/>
      <c r="H16" s="228"/>
      <c r="I16" s="228"/>
      <c r="J16" s="228"/>
      <c r="K16" s="228"/>
      <c r="L16" s="228"/>
      <c r="M16" s="228"/>
      <c r="N16" s="229">
        <f t="shared" si="0"/>
        <v>0</v>
      </c>
    </row>
    <row r="17" spans="1:14" ht="12.75">
      <c r="A17" s="234" t="s">
        <v>338</v>
      </c>
      <c r="B17" s="228"/>
      <c r="C17" s="228"/>
      <c r="D17" s="228"/>
      <c r="E17" s="228"/>
      <c r="F17" s="228"/>
      <c r="G17" s="228"/>
      <c r="H17" s="228"/>
      <c r="I17" s="228"/>
      <c r="J17" s="228"/>
      <c r="K17" s="228"/>
      <c r="L17" s="228"/>
      <c r="M17" s="228"/>
      <c r="N17" s="229">
        <f t="shared" si="0"/>
        <v>0</v>
      </c>
    </row>
    <row r="18" spans="1:14" ht="12.75">
      <c r="A18" s="234" t="s">
        <v>339</v>
      </c>
      <c r="B18" s="228"/>
      <c r="C18" s="228"/>
      <c r="D18" s="228"/>
      <c r="E18" s="228"/>
      <c r="F18" s="228"/>
      <c r="G18" s="228"/>
      <c r="H18" s="228"/>
      <c r="I18" s="228"/>
      <c r="J18" s="228"/>
      <c r="K18" s="228"/>
      <c r="L18" s="228"/>
      <c r="M18" s="228"/>
      <c r="N18" s="229">
        <f t="shared" si="0"/>
        <v>0</v>
      </c>
    </row>
    <row r="19" spans="1:14" ht="12.75">
      <c r="A19" s="234" t="s">
        <v>340</v>
      </c>
      <c r="B19" s="228"/>
      <c r="C19" s="228"/>
      <c r="D19" s="228"/>
      <c r="E19" s="228"/>
      <c r="F19" s="228"/>
      <c r="G19" s="228"/>
      <c r="H19" s="228"/>
      <c r="I19" s="228"/>
      <c r="J19" s="228"/>
      <c r="K19" s="228"/>
      <c r="L19" s="228"/>
      <c r="M19" s="228"/>
      <c r="N19" s="229">
        <f t="shared" si="0"/>
        <v>0</v>
      </c>
    </row>
    <row r="20" spans="1:14" ht="12.75">
      <c r="A20" s="234" t="s">
        <v>341</v>
      </c>
      <c r="B20" s="228"/>
      <c r="C20" s="228"/>
      <c r="D20" s="228"/>
      <c r="E20" s="228"/>
      <c r="F20" s="228"/>
      <c r="G20" s="228"/>
      <c r="H20" s="228"/>
      <c r="I20" s="228"/>
      <c r="J20" s="228"/>
      <c r="K20" s="228"/>
      <c r="L20" s="228"/>
      <c r="M20" s="228"/>
      <c r="N20" s="229">
        <f t="shared" si="0"/>
        <v>0</v>
      </c>
    </row>
    <row r="21" spans="1:14" ht="12.75">
      <c r="A21" s="234" t="s">
        <v>342</v>
      </c>
      <c r="B21" s="228"/>
      <c r="C21" s="228"/>
      <c r="D21" s="228"/>
      <c r="E21" s="228"/>
      <c r="F21" s="228"/>
      <c r="G21" s="228"/>
      <c r="H21" s="228"/>
      <c r="I21" s="228"/>
      <c r="J21" s="228"/>
      <c r="K21" s="228"/>
      <c r="L21" s="228"/>
      <c r="M21" s="228"/>
      <c r="N21" s="229">
        <f t="shared" si="0"/>
        <v>0</v>
      </c>
    </row>
    <row r="22" spans="1:14" ht="12.75">
      <c r="A22" s="235" t="s">
        <v>343</v>
      </c>
      <c r="B22" s="228"/>
      <c r="C22" s="228"/>
      <c r="D22" s="228"/>
      <c r="E22" s="228"/>
      <c r="F22" s="228"/>
      <c r="G22" s="228"/>
      <c r="H22" s="228"/>
      <c r="I22" s="228"/>
      <c r="J22" s="228"/>
      <c r="K22" s="228"/>
      <c r="L22" s="228"/>
      <c r="M22" s="228"/>
      <c r="N22" s="229">
        <f t="shared" si="0"/>
        <v>0</v>
      </c>
    </row>
    <row r="23" spans="1:14" ht="12.75">
      <c r="A23" s="235" t="s">
        <v>226</v>
      </c>
      <c r="B23" s="228"/>
      <c r="C23" s="228"/>
      <c r="D23" s="228"/>
      <c r="E23" s="228"/>
      <c r="F23" s="228"/>
      <c r="G23" s="228"/>
      <c r="H23" s="228"/>
      <c r="I23" s="228"/>
      <c r="J23" s="228"/>
      <c r="K23" s="228"/>
      <c r="L23" s="228"/>
      <c r="M23" s="228"/>
      <c r="N23" s="229">
        <f t="shared" si="0"/>
        <v>0</v>
      </c>
    </row>
    <row r="24" spans="1:14" ht="12.75">
      <c r="A24" s="235" t="s">
        <v>226</v>
      </c>
      <c r="B24" s="228"/>
      <c r="C24" s="228"/>
      <c r="D24" s="228"/>
      <c r="E24" s="228"/>
      <c r="F24" s="228"/>
      <c r="G24" s="228"/>
      <c r="H24" s="228"/>
      <c r="I24" s="228"/>
      <c r="J24" s="228"/>
      <c r="K24" s="228"/>
      <c r="L24" s="228"/>
      <c r="M24" s="228"/>
      <c r="N24" s="229">
        <f t="shared" si="0"/>
        <v>0</v>
      </c>
    </row>
    <row r="25" spans="1:14" ht="12.75">
      <c r="A25" s="235" t="s">
        <v>226</v>
      </c>
      <c r="B25" s="228"/>
      <c r="C25" s="228"/>
      <c r="D25" s="228"/>
      <c r="E25" s="228"/>
      <c r="F25" s="228"/>
      <c r="G25" s="228"/>
      <c r="H25" s="228"/>
      <c r="I25" s="228"/>
      <c r="J25" s="228"/>
      <c r="K25" s="228"/>
      <c r="L25" s="228"/>
      <c r="M25" s="228"/>
      <c r="N25" s="229">
        <f t="shared" si="0"/>
        <v>0</v>
      </c>
    </row>
    <row r="26" spans="1:14" ht="12.75">
      <c r="A26" s="234" t="s">
        <v>344</v>
      </c>
      <c r="B26" s="228"/>
      <c r="C26" s="228"/>
      <c r="D26" s="228"/>
      <c r="E26" s="228"/>
      <c r="F26" s="228"/>
      <c r="G26" s="228"/>
      <c r="H26" s="228"/>
      <c r="I26" s="228"/>
      <c r="J26" s="228"/>
      <c r="K26" s="228"/>
      <c r="L26" s="228"/>
      <c r="M26" s="228"/>
      <c r="N26" s="229">
        <f t="shared" si="0"/>
        <v>0</v>
      </c>
    </row>
    <row r="27" spans="1:14" ht="12.75" thickBot="1">
      <c r="A27" s="236" t="s">
        <v>345</v>
      </c>
      <c r="B27" s="230"/>
      <c r="C27" s="230"/>
      <c r="D27" s="230"/>
      <c r="E27" s="230"/>
      <c r="F27" s="230"/>
      <c r="G27" s="230"/>
      <c r="H27" s="230"/>
      <c r="I27" s="230"/>
      <c r="J27" s="230"/>
      <c r="K27" s="230"/>
      <c r="L27" s="230"/>
      <c r="M27" s="230"/>
      <c r="N27" s="229">
        <f t="shared" si="0"/>
        <v>0</v>
      </c>
    </row>
    <row r="28" spans="1:14" ht="13.5" thickTop="1">
      <c r="A28" s="231" t="s">
        <v>346</v>
      </c>
      <c r="B28" s="232">
        <f>SUM(B8:B27)</f>
        <v>0</v>
      </c>
      <c r="C28" s="232">
        <f aca="true" t="shared" si="1" ref="C28:N28">SUM(C8:C27)</f>
        <v>0</v>
      </c>
      <c r="D28" s="232">
        <f t="shared" si="1"/>
        <v>0</v>
      </c>
      <c r="E28" s="232">
        <f t="shared" si="1"/>
        <v>0</v>
      </c>
      <c r="F28" s="232">
        <f t="shared" si="1"/>
        <v>0</v>
      </c>
      <c r="G28" s="232">
        <f t="shared" si="1"/>
        <v>0</v>
      </c>
      <c r="H28" s="232">
        <f t="shared" si="1"/>
        <v>0</v>
      </c>
      <c r="I28" s="232">
        <f t="shared" si="1"/>
        <v>0</v>
      </c>
      <c r="J28" s="232">
        <f t="shared" si="1"/>
        <v>0</v>
      </c>
      <c r="K28" s="232">
        <f t="shared" si="1"/>
        <v>0</v>
      </c>
      <c r="L28" s="232">
        <f t="shared" si="1"/>
        <v>0</v>
      </c>
      <c r="M28" s="232">
        <f t="shared" si="1"/>
        <v>0</v>
      </c>
      <c r="N28" s="232">
        <f t="shared" si="1"/>
        <v>0</v>
      </c>
    </row>
  </sheetData>
  <sheetProtection sheet="1" insertColumns="0" insertRows="0"/>
  <protectedRanges>
    <protectedRange sqref="A4:D5" name="Titles_1"/>
    <protectedRange sqref="B8:M8 M9:M27" name="Data"/>
    <protectedRange sqref="A8:A27" name="Line Items"/>
  </protectedRanges>
  <mergeCells count="4">
    <mergeCell ref="A1:D1"/>
    <mergeCell ref="A2:D2"/>
    <mergeCell ref="B4:D4"/>
    <mergeCell ref="B5:D5"/>
  </mergeCells>
  <printOptions/>
  <pageMargins left="0.7" right="0.7" top="0.75" bottom="0.75" header="0.3" footer="0.3"/>
  <pageSetup fitToHeight="1" fitToWidth="1" horizontalDpi="600" verticalDpi="600" orientation="landscape" scale="77" r:id="rId1"/>
</worksheet>
</file>

<file path=xl/worksheets/sheet7.xml><?xml version="1.0" encoding="utf-8"?>
<worksheet xmlns="http://schemas.openxmlformats.org/spreadsheetml/2006/main" xmlns:r="http://schemas.openxmlformats.org/officeDocument/2006/relationships">
  <sheetPr>
    <pageSetUpPr fitToPage="1"/>
  </sheetPr>
  <dimension ref="A1:K115"/>
  <sheetViews>
    <sheetView zoomScalePageLayoutView="0" workbookViewId="0" topLeftCell="A1">
      <selection activeCell="F14" sqref="F14"/>
    </sheetView>
  </sheetViews>
  <sheetFormatPr defaultColWidth="8.8515625" defaultRowHeight="12.75"/>
  <cols>
    <col min="1" max="1" width="52.57421875" style="74" customWidth="1"/>
    <col min="2" max="2" width="10.421875" style="94" customWidth="1"/>
    <col min="3" max="3" width="3.421875" style="74" customWidth="1"/>
    <col min="4" max="4" width="29.28125" style="74" customWidth="1"/>
    <col min="5" max="5" width="3.00390625" style="74" customWidth="1"/>
    <col min="6" max="6" width="44.7109375" style="74" customWidth="1"/>
    <col min="7" max="8" width="8.8515625" style="74" customWidth="1"/>
    <col min="9" max="9" width="17.7109375" style="74" customWidth="1"/>
    <col min="10" max="10" width="0.13671875" style="74" customWidth="1"/>
    <col min="11" max="16384" width="8.8515625" style="74" customWidth="1"/>
  </cols>
  <sheetData>
    <row r="1" spans="1:10" ht="13.5">
      <c r="A1" s="359" t="s">
        <v>0</v>
      </c>
      <c r="B1" s="359"/>
      <c r="C1" s="73"/>
      <c r="D1" s="73"/>
      <c r="E1" s="12"/>
      <c r="G1" s="12"/>
      <c r="H1" s="12"/>
      <c r="I1" s="12"/>
      <c r="J1" s="12"/>
    </row>
    <row r="2" spans="1:10" ht="13.5">
      <c r="A2" s="360" t="s">
        <v>4</v>
      </c>
      <c r="B2" s="360"/>
      <c r="C2" s="75"/>
      <c r="D2" s="75"/>
      <c r="E2" s="12"/>
      <c r="G2" s="12"/>
      <c r="H2" s="12"/>
      <c r="I2" s="12"/>
      <c r="J2" s="12"/>
    </row>
    <row r="3" spans="1:10" ht="13.5">
      <c r="A3" s="76"/>
      <c r="B3" s="76"/>
      <c r="C3" s="75"/>
      <c r="D3" s="75"/>
      <c r="E3" s="12"/>
      <c r="G3" s="12"/>
      <c r="H3" s="12"/>
      <c r="I3" s="12"/>
      <c r="J3" s="12"/>
    </row>
    <row r="4" spans="1:10" ht="13.5">
      <c r="A4" s="217" t="s">
        <v>179</v>
      </c>
      <c r="B4" s="361" t="str">
        <f>'Family Living'!B4:D4</f>
        <v>Farm Financials, Part 1 Albany</v>
      </c>
      <c r="C4" s="361"/>
      <c r="D4" s="361"/>
      <c r="E4" s="12"/>
      <c r="G4" s="12"/>
      <c r="H4" s="12"/>
      <c r="I4" s="12"/>
      <c r="J4" s="12"/>
    </row>
    <row r="5" spans="1:10" ht="13.5">
      <c r="A5" s="217" t="s">
        <v>180</v>
      </c>
      <c r="B5" s="361" t="str">
        <f>'Family Living'!B5:D5</f>
        <v>Jan 1 2016</v>
      </c>
      <c r="C5" s="361"/>
      <c r="D5" s="361"/>
      <c r="E5" s="12"/>
      <c r="G5" s="12"/>
      <c r="H5" s="12"/>
      <c r="I5" s="12"/>
      <c r="J5" s="12"/>
    </row>
    <row r="6" spans="1:10" ht="12.75">
      <c r="A6" s="77"/>
      <c r="B6" s="78"/>
      <c r="C6" s="77"/>
      <c r="D6" s="77"/>
      <c r="E6" s="12"/>
      <c r="G6" s="12"/>
      <c r="H6" s="12"/>
      <c r="I6" s="12"/>
      <c r="J6" s="12"/>
    </row>
    <row r="7" spans="1:4" ht="12.75">
      <c r="A7" s="79" t="s">
        <v>36</v>
      </c>
      <c r="B7" s="80"/>
      <c r="D7" s="205" t="s">
        <v>297</v>
      </c>
    </row>
    <row r="8" spans="1:4" ht="12.75">
      <c r="A8" s="19" t="s">
        <v>208</v>
      </c>
      <c r="B8" s="18"/>
      <c r="D8" s="205"/>
    </row>
    <row r="9" spans="1:4" ht="12.75">
      <c r="A9" s="97" t="s">
        <v>197</v>
      </c>
      <c r="B9" s="37">
        <v>0</v>
      </c>
      <c r="D9" s="203"/>
    </row>
    <row r="10" spans="1:4" ht="12.75">
      <c r="A10" s="98" t="s">
        <v>198</v>
      </c>
      <c r="B10" s="37">
        <v>0</v>
      </c>
      <c r="D10" s="203"/>
    </row>
    <row r="11" spans="1:4" ht="12.75">
      <c r="A11" s="97" t="s">
        <v>199</v>
      </c>
      <c r="B11" s="37">
        <v>0</v>
      </c>
      <c r="D11" s="203"/>
    </row>
    <row r="12" spans="1:4" ht="12.75">
      <c r="A12" s="97" t="s">
        <v>201</v>
      </c>
      <c r="B12" s="37">
        <v>0</v>
      </c>
      <c r="D12" s="203"/>
    </row>
    <row r="13" spans="1:4" ht="12.75">
      <c r="A13" s="97" t="s">
        <v>200</v>
      </c>
      <c r="B13" s="37">
        <v>0</v>
      </c>
      <c r="D13" s="203"/>
    </row>
    <row r="14" spans="1:4" ht="12.75">
      <c r="A14" s="97" t="s">
        <v>202</v>
      </c>
      <c r="B14" s="37">
        <v>0</v>
      </c>
      <c r="D14" s="203"/>
    </row>
    <row r="15" spans="1:4" ht="12.75">
      <c r="A15" s="97" t="s">
        <v>209</v>
      </c>
      <c r="B15" s="37">
        <v>0</v>
      </c>
      <c r="D15" s="203"/>
    </row>
    <row r="16" spans="1:4" ht="12.75">
      <c r="A16" s="97" t="s">
        <v>211</v>
      </c>
      <c r="B16" s="37">
        <v>0</v>
      </c>
      <c r="D16" s="203"/>
    </row>
    <row r="17" spans="1:4" ht="12.75">
      <c r="A17" s="97" t="s">
        <v>350</v>
      </c>
      <c r="B17" s="37">
        <v>0</v>
      </c>
      <c r="D17" s="203"/>
    </row>
    <row r="18" spans="1:4" ht="12.75">
      <c r="A18" s="97" t="s">
        <v>226</v>
      </c>
      <c r="B18" s="37">
        <v>0</v>
      </c>
      <c r="D18" s="203"/>
    </row>
    <row r="19" spans="1:4" ht="12.75">
      <c r="A19" s="97" t="s">
        <v>226</v>
      </c>
      <c r="B19" s="37">
        <v>0</v>
      </c>
      <c r="D19" s="203"/>
    </row>
    <row r="20" spans="1:4" ht="12.75">
      <c r="A20" s="97" t="s">
        <v>226</v>
      </c>
      <c r="B20" s="37">
        <v>0</v>
      </c>
      <c r="D20" s="203"/>
    </row>
    <row r="21" spans="1:4" ht="12.75">
      <c r="A21" s="97" t="s">
        <v>226</v>
      </c>
      <c r="B21" s="37">
        <v>0</v>
      </c>
      <c r="D21" s="203"/>
    </row>
    <row r="22" spans="1:4" ht="12.75">
      <c r="A22" s="21"/>
      <c r="B22" s="18"/>
      <c r="D22" s="91"/>
    </row>
    <row r="23" spans="1:4" ht="12.75">
      <c r="A23" s="19" t="s">
        <v>164</v>
      </c>
      <c r="B23" s="37">
        <v>0</v>
      </c>
      <c r="D23" s="203"/>
    </row>
    <row r="24" spans="1:4" ht="12.75">
      <c r="A24" s="21"/>
      <c r="B24" s="18"/>
      <c r="D24" s="91"/>
    </row>
    <row r="25" spans="1:4" ht="12.75">
      <c r="A25" s="19" t="s">
        <v>5</v>
      </c>
      <c r="B25" s="18"/>
      <c r="D25" s="91"/>
    </row>
    <row r="26" spans="1:4" ht="12.75">
      <c r="A26" s="97" t="s">
        <v>6</v>
      </c>
      <c r="B26" s="37">
        <v>0</v>
      </c>
      <c r="D26" s="203"/>
    </row>
    <row r="27" spans="1:4" ht="12.75">
      <c r="A27" s="97" t="s">
        <v>7</v>
      </c>
      <c r="B27" s="37">
        <v>0</v>
      </c>
      <c r="D27" s="203"/>
    </row>
    <row r="28" spans="1:4" ht="12.75">
      <c r="A28" s="97" t="s">
        <v>63</v>
      </c>
      <c r="B28" s="37">
        <v>0</v>
      </c>
      <c r="D28" s="203"/>
    </row>
    <row r="29" spans="1:5" ht="12.75">
      <c r="A29" s="21"/>
      <c r="B29" s="82"/>
      <c r="D29" s="91"/>
      <c r="E29" s="12"/>
    </row>
    <row r="30" spans="1:4" ht="12.75">
      <c r="A30" s="23" t="s">
        <v>58</v>
      </c>
      <c r="B30" s="101">
        <f>SUM(B8:B29)</f>
        <v>0</v>
      </c>
      <c r="D30" s="91"/>
    </row>
    <row r="31" spans="1:4" ht="12.75">
      <c r="A31" s="23"/>
      <c r="B31" s="27"/>
      <c r="D31" s="91"/>
    </row>
    <row r="32" spans="1:10" ht="12.75">
      <c r="A32" s="79" t="s">
        <v>37</v>
      </c>
      <c r="B32" s="80"/>
      <c r="C32" s="83"/>
      <c r="D32" s="91"/>
      <c r="G32" s="12"/>
      <c r="H32" s="12"/>
      <c r="I32" s="12"/>
      <c r="J32" s="12"/>
    </row>
    <row r="33" spans="1:8" ht="12.75">
      <c r="A33" s="19" t="s">
        <v>60</v>
      </c>
      <c r="B33" s="84"/>
      <c r="C33" s="12"/>
      <c r="D33" s="91"/>
      <c r="G33" s="12"/>
      <c r="H33" s="12"/>
    </row>
    <row r="34" spans="1:8" ht="12.75">
      <c r="A34" s="97" t="s">
        <v>23</v>
      </c>
      <c r="B34" s="38">
        <v>0</v>
      </c>
      <c r="C34" s="12"/>
      <c r="D34" s="203"/>
      <c r="G34" s="12"/>
      <c r="H34" s="12"/>
    </row>
    <row r="35" spans="1:8" ht="12.75">
      <c r="A35" s="97" t="s">
        <v>8</v>
      </c>
      <c r="B35" s="38">
        <v>0</v>
      </c>
      <c r="C35" s="12"/>
      <c r="D35" s="203"/>
      <c r="G35" s="12"/>
      <c r="H35" s="12"/>
    </row>
    <row r="36" spans="1:8" ht="12.75">
      <c r="A36" s="97" t="s">
        <v>9</v>
      </c>
      <c r="B36" s="37">
        <v>0</v>
      </c>
      <c r="C36" s="12"/>
      <c r="D36" s="203"/>
      <c r="G36" s="12"/>
      <c r="H36" s="12"/>
    </row>
    <row r="37" spans="1:8" ht="12.75">
      <c r="A37" s="97" t="s">
        <v>10</v>
      </c>
      <c r="B37" s="37">
        <v>0</v>
      </c>
      <c r="C37" s="12"/>
      <c r="D37" s="203"/>
      <c r="G37" s="12"/>
      <c r="H37" s="12"/>
    </row>
    <row r="38" spans="1:8" ht="12.75">
      <c r="A38" s="97" t="s">
        <v>203</v>
      </c>
      <c r="B38" s="37">
        <v>0</v>
      </c>
      <c r="C38" s="12"/>
      <c r="D38" s="203"/>
      <c r="G38" s="12"/>
      <c r="H38" s="12"/>
    </row>
    <row r="39" spans="1:8" ht="12.75">
      <c r="A39" s="97" t="s">
        <v>11</v>
      </c>
      <c r="B39" s="37">
        <v>0</v>
      </c>
      <c r="C39" s="12"/>
      <c r="D39" s="203"/>
      <c r="G39" s="12"/>
      <c r="H39" s="12"/>
    </row>
    <row r="40" spans="1:8" ht="12.75">
      <c r="A40" s="97" t="s">
        <v>12</v>
      </c>
      <c r="B40" s="37">
        <v>0</v>
      </c>
      <c r="C40" s="12"/>
      <c r="D40" s="203"/>
      <c r="G40" s="12"/>
      <c r="H40" s="12"/>
    </row>
    <row r="41" spans="1:8" ht="12.75">
      <c r="A41" s="97" t="s">
        <v>13</v>
      </c>
      <c r="B41" s="37">
        <v>0</v>
      </c>
      <c r="C41" s="12"/>
      <c r="D41" s="203"/>
      <c r="G41" s="12"/>
      <c r="H41" s="12"/>
    </row>
    <row r="42" spans="1:8" ht="12.75">
      <c r="A42" s="97" t="s">
        <v>14</v>
      </c>
      <c r="B42" s="37">
        <v>0</v>
      </c>
      <c r="C42" s="12"/>
      <c r="D42" s="248"/>
      <c r="G42" s="12"/>
      <c r="H42" s="12"/>
    </row>
    <row r="43" spans="1:8" ht="12.75">
      <c r="A43" s="97" t="s">
        <v>195</v>
      </c>
      <c r="B43" s="37">
        <v>0</v>
      </c>
      <c r="C43" s="12"/>
      <c r="D43" s="203"/>
      <c r="G43" s="12"/>
      <c r="H43" s="12"/>
    </row>
    <row r="44" spans="1:8" ht="12.75">
      <c r="A44" s="97" t="s">
        <v>204</v>
      </c>
      <c r="B44" s="37">
        <v>0</v>
      </c>
      <c r="C44" s="12"/>
      <c r="D44" s="203"/>
      <c r="G44" s="12"/>
      <c r="H44" s="12"/>
    </row>
    <row r="45" spans="1:8" ht="12.75">
      <c r="A45" s="97" t="s">
        <v>55</v>
      </c>
      <c r="B45" s="37">
        <v>0</v>
      </c>
      <c r="C45" s="12"/>
      <c r="D45" s="203"/>
      <c r="G45" s="12"/>
      <c r="H45" s="12"/>
    </row>
    <row r="46" spans="1:8" ht="12.75">
      <c r="A46" s="97" t="s">
        <v>210</v>
      </c>
      <c r="B46" s="37">
        <v>0</v>
      </c>
      <c r="C46" s="12"/>
      <c r="D46" s="203"/>
      <c r="G46" s="12"/>
      <c r="H46" s="12"/>
    </row>
    <row r="47" spans="1:8" ht="12.75">
      <c r="A47" s="97" t="s">
        <v>206</v>
      </c>
      <c r="B47" s="37">
        <v>0</v>
      </c>
      <c r="C47" s="12"/>
      <c r="D47" s="203"/>
      <c r="G47" s="12"/>
      <c r="H47" s="12"/>
    </row>
    <row r="48" spans="1:8" ht="12.75">
      <c r="A48" s="97" t="s">
        <v>207</v>
      </c>
      <c r="B48" s="37">
        <v>0</v>
      </c>
      <c r="C48" s="12"/>
      <c r="D48" s="203"/>
      <c r="G48" s="12"/>
      <c r="H48" s="12"/>
    </row>
    <row r="49" spans="1:8" ht="12.75">
      <c r="A49" s="97" t="s">
        <v>205</v>
      </c>
      <c r="B49" s="37">
        <v>0</v>
      </c>
      <c r="C49" s="12"/>
      <c r="D49" s="203"/>
      <c r="G49" s="12"/>
      <c r="H49" s="12"/>
    </row>
    <row r="50" spans="1:8" ht="12.75">
      <c r="A50" s="97" t="s">
        <v>351</v>
      </c>
      <c r="B50" s="37">
        <v>0</v>
      </c>
      <c r="C50" s="12"/>
      <c r="D50" s="203"/>
      <c r="G50" s="12"/>
      <c r="H50" s="12"/>
    </row>
    <row r="51" spans="1:8" ht="12.75">
      <c r="A51" s="97" t="s">
        <v>15</v>
      </c>
      <c r="B51" s="37">
        <v>0</v>
      </c>
      <c r="C51" s="12"/>
      <c r="D51" s="203"/>
      <c r="G51" s="12"/>
      <c r="H51" s="12"/>
    </row>
    <row r="52" spans="1:8" ht="12.75">
      <c r="A52" s="97" t="s">
        <v>196</v>
      </c>
      <c r="B52" s="37">
        <v>0</v>
      </c>
      <c r="C52" s="12"/>
      <c r="D52" s="203"/>
      <c r="G52" s="12"/>
      <c r="H52" s="12"/>
    </row>
    <row r="53" spans="1:8" ht="12.75">
      <c r="A53" s="97" t="s">
        <v>16</v>
      </c>
      <c r="B53" s="37">
        <v>0</v>
      </c>
      <c r="C53" s="12"/>
      <c r="D53" s="203"/>
      <c r="G53" s="12"/>
      <c r="H53" s="12"/>
    </row>
    <row r="54" spans="1:8" ht="12.75">
      <c r="A54" s="97" t="s">
        <v>303</v>
      </c>
      <c r="B54" s="37">
        <v>0</v>
      </c>
      <c r="C54" s="12"/>
      <c r="D54" s="203"/>
      <c r="G54" s="12"/>
      <c r="H54" s="12"/>
    </row>
    <row r="55" spans="1:8" ht="12.75">
      <c r="A55" s="97" t="s">
        <v>63</v>
      </c>
      <c r="B55" s="37">
        <v>0</v>
      </c>
      <c r="C55" s="12"/>
      <c r="D55" s="203"/>
      <c r="G55" s="12"/>
      <c r="H55" s="12"/>
    </row>
    <row r="56" spans="1:8" ht="12.75">
      <c r="A56" s="97" t="s">
        <v>63</v>
      </c>
      <c r="B56" s="37">
        <v>0</v>
      </c>
      <c r="C56" s="12"/>
      <c r="D56" s="203"/>
      <c r="G56" s="12"/>
      <c r="H56" s="12"/>
    </row>
    <row r="57" spans="1:8" ht="12.75">
      <c r="A57" s="97" t="s">
        <v>63</v>
      </c>
      <c r="B57" s="37">
        <v>0</v>
      </c>
      <c r="C57" s="12"/>
      <c r="D57" s="203"/>
      <c r="G57" s="12"/>
      <c r="H57" s="12"/>
    </row>
    <row r="58" spans="1:8" ht="12.75">
      <c r="A58" s="97" t="s">
        <v>63</v>
      </c>
      <c r="B58" s="37">
        <v>0</v>
      </c>
      <c r="C58" s="12"/>
      <c r="D58" s="203"/>
      <c r="G58" s="12"/>
      <c r="H58" s="12"/>
    </row>
    <row r="59" spans="1:8" ht="12.75">
      <c r="A59" s="19" t="s">
        <v>59</v>
      </c>
      <c r="B59" s="103">
        <f>SUM(B34:B58)</f>
        <v>0</v>
      </c>
      <c r="C59" s="12"/>
      <c r="D59" s="91"/>
      <c r="G59" s="12"/>
      <c r="H59" s="12"/>
    </row>
    <row r="60" spans="1:8" ht="12.75">
      <c r="A60" s="21"/>
      <c r="B60" s="18"/>
      <c r="C60" s="12"/>
      <c r="D60" s="91"/>
      <c r="G60" s="12"/>
      <c r="H60" s="12"/>
    </row>
    <row r="61" spans="1:8" ht="12.75">
      <c r="A61" s="19" t="s">
        <v>61</v>
      </c>
      <c r="B61" s="18"/>
      <c r="C61" s="12"/>
      <c r="D61" s="91"/>
      <c r="G61" s="12"/>
      <c r="H61" s="12"/>
    </row>
    <row r="62" spans="1:8" ht="12.75">
      <c r="A62" s="97" t="s">
        <v>165</v>
      </c>
      <c r="B62" s="37">
        <v>0</v>
      </c>
      <c r="C62" s="12"/>
      <c r="D62" s="248"/>
      <c r="G62" s="12"/>
      <c r="H62" s="12"/>
    </row>
    <row r="63" spans="1:8" ht="12.75">
      <c r="A63" s="97" t="s">
        <v>17</v>
      </c>
      <c r="B63" s="37">
        <v>0</v>
      </c>
      <c r="C63" s="12"/>
      <c r="D63" s="203"/>
      <c r="G63" s="12"/>
      <c r="H63" s="12"/>
    </row>
    <row r="64" spans="1:8" ht="12.75">
      <c r="A64" s="97" t="s">
        <v>18</v>
      </c>
      <c r="B64" s="37">
        <v>0</v>
      </c>
      <c r="C64" s="12"/>
      <c r="D64" s="203"/>
      <c r="G64" s="12"/>
      <c r="H64" s="12"/>
    </row>
    <row r="65" spans="1:8" ht="12.75">
      <c r="A65" s="97" t="s">
        <v>19</v>
      </c>
      <c r="B65" s="37">
        <v>0</v>
      </c>
      <c r="C65" s="12"/>
      <c r="D65" s="203"/>
      <c r="G65" s="12"/>
      <c r="H65" s="12"/>
    </row>
    <row r="66" spans="1:8" ht="12.75">
      <c r="A66" s="97" t="s">
        <v>20</v>
      </c>
      <c r="B66" s="37">
        <v>0</v>
      </c>
      <c r="C66" s="12"/>
      <c r="D66" s="203"/>
      <c r="G66" s="12"/>
      <c r="H66" s="12"/>
    </row>
    <row r="67" spans="1:8" ht="12.75">
      <c r="A67" s="97" t="s">
        <v>21</v>
      </c>
      <c r="B67" s="37">
        <v>0</v>
      </c>
      <c r="C67" s="12"/>
      <c r="D67" s="203"/>
      <c r="G67" s="12"/>
      <c r="H67" s="12"/>
    </row>
    <row r="68" spans="1:8" ht="12.75">
      <c r="A68" s="97" t="s">
        <v>22</v>
      </c>
      <c r="B68" s="37">
        <v>0</v>
      </c>
      <c r="C68" s="12"/>
      <c r="D68" s="203"/>
      <c r="G68" s="12"/>
      <c r="H68" s="12"/>
    </row>
    <row r="69" spans="1:8" ht="12.75">
      <c r="A69" s="97" t="s">
        <v>63</v>
      </c>
      <c r="B69" s="37">
        <v>0</v>
      </c>
      <c r="C69" s="12"/>
      <c r="D69" s="203"/>
      <c r="G69" s="12"/>
      <c r="H69" s="12"/>
    </row>
    <row r="70" spans="1:8" ht="12.75">
      <c r="A70" s="97" t="s">
        <v>63</v>
      </c>
      <c r="B70" s="37">
        <v>0</v>
      </c>
      <c r="C70" s="12"/>
      <c r="D70" s="203"/>
      <c r="E70" s="86"/>
      <c r="G70" s="12"/>
      <c r="H70" s="12"/>
    </row>
    <row r="71" spans="1:8" ht="12.75">
      <c r="A71" s="97" t="s">
        <v>63</v>
      </c>
      <c r="B71" s="37">
        <v>0</v>
      </c>
      <c r="C71" s="12"/>
      <c r="D71" s="203"/>
      <c r="E71" s="12"/>
      <c r="G71" s="12"/>
      <c r="H71" s="12"/>
    </row>
    <row r="72" spans="1:8" ht="12.75">
      <c r="A72" s="97" t="s">
        <v>63</v>
      </c>
      <c r="B72" s="37">
        <v>0</v>
      </c>
      <c r="C72" s="12"/>
      <c r="D72" s="203"/>
      <c r="E72" s="12"/>
      <c r="G72" s="12"/>
      <c r="H72" s="12"/>
    </row>
    <row r="73" spans="1:5" ht="12.75">
      <c r="A73" s="19" t="s">
        <v>62</v>
      </c>
      <c r="B73" s="103">
        <f>SUM(B62:B72)</f>
        <v>0</v>
      </c>
      <c r="C73" s="12"/>
      <c r="D73" s="91"/>
      <c r="E73" s="12"/>
    </row>
    <row r="74" spans="1:8" ht="12.75">
      <c r="A74" s="21"/>
      <c r="B74" s="18"/>
      <c r="C74" s="12"/>
      <c r="D74" s="91"/>
      <c r="E74" s="12"/>
      <c r="G74" s="12"/>
      <c r="H74" s="12"/>
    </row>
    <row r="75" spans="1:8" ht="12.75">
      <c r="A75" s="23" t="s">
        <v>66</v>
      </c>
      <c r="B75" s="101">
        <f>SUM(B59+B73)</f>
        <v>0</v>
      </c>
      <c r="C75" s="12"/>
      <c r="D75" s="91"/>
      <c r="E75" s="12"/>
      <c r="G75" s="12"/>
      <c r="H75" s="12"/>
    </row>
    <row r="76" spans="1:8" ht="12.75">
      <c r="A76" s="23"/>
      <c r="B76" s="27"/>
      <c r="C76" s="12"/>
      <c r="D76" s="91"/>
      <c r="E76" s="12"/>
      <c r="G76" s="12"/>
      <c r="H76" s="12"/>
    </row>
    <row r="77" spans="1:10" s="83" customFormat="1" ht="15">
      <c r="A77" s="85" t="s">
        <v>64</v>
      </c>
      <c r="B77" s="101">
        <f>B30-B75</f>
        <v>0</v>
      </c>
      <c r="D77" s="23"/>
      <c r="E77" s="12"/>
      <c r="G77" s="86"/>
      <c r="H77" s="86"/>
      <c r="I77" s="86"/>
      <c r="J77" s="86"/>
    </row>
    <row r="78" spans="1:10" ht="12.75">
      <c r="A78" s="23"/>
      <c r="B78" s="27"/>
      <c r="C78" s="83"/>
      <c r="D78" s="91"/>
      <c r="E78" s="12"/>
      <c r="G78" s="12"/>
      <c r="H78" s="12"/>
      <c r="I78" s="12"/>
      <c r="J78" s="12"/>
    </row>
    <row r="79" spans="1:10" ht="12.75">
      <c r="A79" s="23" t="s">
        <v>38</v>
      </c>
      <c r="B79" s="24"/>
      <c r="C79" s="83"/>
      <c r="D79" s="91"/>
      <c r="E79" s="12"/>
      <c r="G79" s="12"/>
      <c r="H79" s="12"/>
      <c r="I79" s="12"/>
      <c r="J79" s="12"/>
    </row>
    <row r="80" spans="1:10" ht="12.75">
      <c r="A80" s="87" t="s">
        <v>45</v>
      </c>
      <c r="B80" s="102">
        <f>'End Balance Sh. '!B11-'Beg. Balance Sh.'!B11</f>
        <v>-1800</v>
      </c>
      <c r="C80" s="83"/>
      <c r="D80" s="203"/>
      <c r="E80" s="12"/>
      <c r="G80" s="12"/>
      <c r="H80" s="12"/>
      <c r="I80" s="12"/>
      <c r="J80" s="12"/>
    </row>
    <row r="81" spans="1:10" ht="12.75">
      <c r="A81" s="87" t="s">
        <v>225</v>
      </c>
      <c r="B81" s="102">
        <f>'End Balance Sh. '!B12-'Beg. Balance Sh.'!B12</f>
        <v>-3630</v>
      </c>
      <c r="C81" s="83"/>
      <c r="D81" s="203"/>
      <c r="E81" s="12"/>
      <c r="G81" s="12"/>
      <c r="H81" s="12"/>
      <c r="I81" s="12"/>
      <c r="J81" s="12"/>
    </row>
    <row r="82" spans="1:10" ht="12.75">
      <c r="A82" s="87" t="s">
        <v>224</v>
      </c>
      <c r="B82" s="102">
        <f>'End Balance Sh. '!B13-'Beg. Balance Sh.'!B13</f>
        <v>0</v>
      </c>
      <c r="C82" s="83"/>
      <c r="D82" s="203"/>
      <c r="E82" s="12"/>
      <c r="G82" s="12"/>
      <c r="H82" s="12"/>
      <c r="I82" s="12"/>
      <c r="J82" s="12"/>
    </row>
    <row r="83" spans="1:10" ht="23.25">
      <c r="A83" s="87" t="s">
        <v>46</v>
      </c>
      <c r="B83" s="102">
        <f>'End Balance Sh. '!B14-'Beg. Balance Sh.'!B14</f>
        <v>0</v>
      </c>
      <c r="C83" s="83"/>
      <c r="D83" s="203"/>
      <c r="E83" s="12"/>
      <c r="G83" s="12"/>
      <c r="H83" s="12"/>
      <c r="I83" s="12"/>
      <c r="J83" s="12"/>
    </row>
    <row r="84" spans="1:10" ht="23.25">
      <c r="A84" s="88" t="s">
        <v>47</v>
      </c>
      <c r="B84" s="102">
        <f>'End Balance Sh. '!B15-'Beg. Balance Sh.'!B15</f>
        <v>-1100</v>
      </c>
      <c r="C84" s="83"/>
      <c r="D84" s="203"/>
      <c r="E84" s="12"/>
      <c r="G84" s="12"/>
      <c r="H84" s="12"/>
      <c r="I84" s="12"/>
      <c r="J84" s="12"/>
    </row>
    <row r="85" spans="1:10" ht="12.75">
      <c r="A85" s="88" t="s">
        <v>48</v>
      </c>
      <c r="B85" s="102">
        <f>'End Balance Sh. '!B16-'Beg. Balance Sh.'!B16</f>
        <v>-500</v>
      </c>
      <c r="C85" s="83"/>
      <c r="D85" s="203"/>
      <c r="E85" s="12"/>
      <c r="G85" s="12"/>
      <c r="H85" s="12"/>
      <c r="I85" s="12"/>
      <c r="J85" s="12"/>
    </row>
    <row r="86" spans="1:10" ht="23.25">
      <c r="A86" s="89" t="s">
        <v>49</v>
      </c>
      <c r="B86" s="102">
        <f>'End Balance Sh. '!B17-'Beg. Balance Sh.'!B17</f>
        <v>-1100</v>
      </c>
      <c r="C86" s="83"/>
      <c r="D86" s="203"/>
      <c r="E86" s="12"/>
      <c r="G86" s="12"/>
      <c r="H86" s="12"/>
      <c r="I86" s="12"/>
      <c r="J86" s="12"/>
    </row>
    <row r="87" spans="1:10" ht="23.25">
      <c r="A87" s="87" t="s">
        <v>50</v>
      </c>
      <c r="B87" s="102">
        <f>'End Balance Sh. '!B18-'Beg. Balance Sh.'!B18</f>
        <v>0</v>
      </c>
      <c r="C87" s="83"/>
      <c r="D87" s="203"/>
      <c r="G87" s="12"/>
      <c r="H87" s="12"/>
      <c r="I87" s="12"/>
      <c r="J87" s="12"/>
    </row>
    <row r="88" spans="1:10" ht="12.75">
      <c r="A88" s="87" t="s">
        <v>213</v>
      </c>
      <c r="B88" s="102">
        <f>'End Balance Sh. '!B19-'Beg. Balance Sh.'!B19</f>
        <v>-500</v>
      </c>
      <c r="C88" s="83"/>
      <c r="D88" s="203"/>
      <c r="G88" s="12"/>
      <c r="H88" s="12"/>
      <c r="I88" s="12"/>
      <c r="J88" s="12"/>
    </row>
    <row r="89" spans="1:10" ht="23.25">
      <c r="A89" s="87" t="s">
        <v>51</v>
      </c>
      <c r="B89" s="102">
        <f>'End Balance Sh. '!B26-'Beg. Balance Sh.'!B26</f>
        <v>-2400</v>
      </c>
      <c r="C89" s="83"/>
      <c r="D89" s="203"/>
      <c r="G89" s="12"/>
      <c r="H89" s="12"/>
      <c r="I89" s="12"/>
      <c r="J89" s="12"/>
    </row>
    <row r="90" spans="1:10" ht="12.75">
      <c r="A90" s="90" t="s">
        <v>40</v>
      </c>
      <c r="B90" s="101">
        <f>SUM(B80:B89)</f>
        <v>-11030</v>
      </c>
      <c r="C90" s="83"/>
      <c r="D90" s="91"/>
      <c r="G90" s="12"/>
      <c r="H90" s="12"/>
      <c r="I90" s="12"/>
      <c r="J90" s="12"/>
    </row>
    <row r="91" spans="1:10" ht="12.75">
      <c r="A91" s="23"/>
      <c r="B91" s="27"/>
      <c r="C91" s="83"/>
      <c r="D91" s="91"/>
      <c r="G91" s="12"/>
      <c r="H91" s="12"/>
      <c r="I91" s="12"/>
      <c r="J91" s="12"/>
    </row>
    <row r="92" spans="1:10" ht="12.75">
      <c r="A92" s="90" t="s">
        <v>29</v>
      </c>
      <c r="B92" s="101">
        <f>SUM(B90,B30)</f>
        <v>-11030</v>
      </c>
      <c r="C92" s="83"/>
      <c r="D92" s="91"/>
      <c r="G92" s="12"/>
      <c r="H92" s="12"/>
      <c r="I92" s="12"/>
      <c r="J92" s="12"/>
    </row>
    <row r="93" spans="1:10" ht="12.75">
      <c r="A93" s="23"/>
      <c r="B93" s="27"/>
      <c r="C93" s="83"/>
      <c r="D93" s="91"/>
      <c r="G93" s="12"/>
      <c r="H93" s="12"/>
      <c r="I93" s="12"/>
      <c r="J93" s="12"/>
    </row>
    <row r="94" spans="1:10" ht="12.75">
      <c r="A94" s="23" t="s">
        <v>39</v>
      </c>
      <c r="B94" s="24"/>
      <c r="C94" s="83"/>
      <c r="D94" s="91"/>
      <c r="G94" s="12"/>
      <c r="H94" s="12"/>
      <c r="I94" s="12"/>
      <c r="J94" s="12"/>
    </row>
    <row r="95" spans="1:4" ht="23.25">
      <c r="A95" s="88" t="s">
        <v>52</v>
      </c>
      <c r="B95" s="102">
        <f>'End Balance Sh. '!D9-'Beg. Balance Sh.'!D9</f>
        <v>0</v>
      </c>
      <c r="D95" s="203"/>
    </row>
    <row r="96" spans="1:4" ht="12.75">
      <c r="A96" s="88" t="s">
        <v>53</v>
      </c>
      <c r="B96" s="102">
        <f>'End Balance Sh. '!D11-'Beg. Balance Sh.'!D11</f>
        <v>0</v>
      </c>
      <c r="D96" s="203"/>
    </row>
    <row r="97" spans="1:4" ht="23.25">
      <c r="A97" s="88" t="s">
        <v>54</v>
      </c>
      <c r="B97" s="102">
        <f>'End Balance Sh. '!D12-'Beg. Balance Sh.'!D12</f>
        <v>0</v>
      </c>
      <c r="D97" s="203"/>
    </row>
    <row r="98" spans="1:4" ht="12.75">
      <c r="A98" s="23" t="s">
        <v>41</v>
      </c>
      <c r="B98" s="101">
        <f>SUM(B95:B97)</f>
        <v>0</v>
      </c>
      <c r="D98" s="91"/>
    </row>
    <row r="99" spans="1:4" ht="12.75">
      <c r="A99" s="23"/>
      <c r="B99" s="24"/>
      <c r="D99" s="91"/>
    </row>
    <row r="100" spans="1:4" ht="12.75">
      <c r="A100" s="23" t="s">
        <v>24</v>
      </c>
      <c r="B100" s="24"/>
      <c r="D100" s="91"/>
    </row>
    <row r="101" spans="1:4" ht="12.75">
      <c r="A101" s="81" t="s">
        <v>25</v>
      </c>
      <c r="B101" s="102">
        <f>'End Inv.'!J90</f>
        <v>0</v>
      </c>
      <c r="D101" s="203"/>
    </row>
    <row r="102" spans="1:4" ht="12.75">
      <c r="A102" s="81" t="s">
        <v>26</v>
      </c>
      <c r="B102" s="102">
        <f>'End Inv.'!J97+'End Inv.'!J104</f>
        <v>0</v>
      </c>
      <c r="D102" s="203"/>
    </row>
    <row r="103" spans="1:4" ht="12.75">
      <c r="A103" s="21" t="s">
        <v>27</v>
      </c>
      <c r="B103" s="249">
        <f>'End Inv.'!J120</f>
        <v>0</v>
      </c>
      <c r="D103" s="203"/>
    </row>
    <row r="104" spans="1:4" ht="12.75">
      <c r="A104" s="21" t="s">
        <v>63</v>
      </c>
      <c r="B104" s="249">
        <f>'End Inv.'!J111+'End Inv.'!J127</f>
        <v>0</v>
      </c>
      <c r="D104" s="203"/>
    </row>
    <row r="105" spans="1:4" ht="12.75">
      <c r="A105" s="23" t="s">
        <v>28</v>
      </c>
      <c r="B105" s="101">
        <f>SUM(B101:B104)</f>
        <v>0</v>
      </c>
      <c r="D105" s="91"/>
    </row>
    <row r="106" spans="1:4" ht="12.75">
      <c r="A106" s="91"/>
      <c r="B106" s="82"/>
      <c r="D106" s="91"/>
    </row>
    <row r="107" spans="1:4" ht="12.75">
      <c r="A107" s="23" t="s">
        <v>30</v>
      </c>
      <c r="B107" s="101">
        <f>SUM(B75,B98,B105)</f>
        <v>0</v>
      </c>
      <c r="D107" s="91"/>
    </row>
    <row r="108" spans="2:4" ht="12.75" thickBot="1">
      <c r="B108" s="92"/>
      <c r="D108" s="91"/>
    </row>
    <row r="109" spans="1:11" ht="27" thickBot="1">
      <c r="A109" s="93" t="s">
        <v>65</v>
      </c>
      <c r="B109" s="100">
        <f>B92-B107</f>
        <v>-11030</v>
      </c>
      <c r="D109" s="91"/>
      <c r="K109" s="91"/>
    </row>
    <row r="110" spans="2:11" ht="12.75" thickBot="1">
      <c r="B110" s="201"/>
      <c r="D110" s="91"/>
      <c r="K110" s="91"/>
    </row>
    <row r="111" spans="1:11" ht="12.75">
      <c r="A111" s="95" t="s">
        <v>352</v>
      </c>
      <c r="B111" s="202">
        <v>0</v>
      </c>
      <c r="D111" s="203"/>
      <c r="K111" s="203"/>
    </row>
    <row r="112" spans="1:11" ht="12.75">
      <c r="A112" s="204" t="s">
        <v>218</v>
      </c>
      <c r="B112" s="233">
        <v>0</v>
      </c>
      <c r="D112" s="203"/>
      <c r="K112" s="203"/>
    </row>
    <row r="113" spans="1:11" ht="12.75">
      <c r="A113" s="204" t="s">
        <v>309</v>
      </c>
      <c r="B113" s="233">
        <v>0</v>
      </c>
      <c r="D113" s="203"/>
      <c r="K113" s="203"/>
    </row>
    <row r="114" spans="1:11" ht="12.75">
      <c r="A114" s="357"/>
      <c r="B114" s="358"/>
      <c r="D114" s="91"/>
      <c r="K114" s="91"/>
    </row>
    <row r="115" spans="1:11" ht="13.5" thickBot="1">
      <c r="A115" s="96" t="s">
        <v>296</v>
      </c>
      <c r="B115" s="99">
        <f>B109+B111-B112-B113</f>
        <v>-11030</v>
      </c>
      <c r="D115" s="91"/>
      <c r="K115" s="91"/>
    </row>
  </sheetData>
  <sheetProtection sheet="1" formatCells="0" formatColumns="0" formatRows="0" insertRows="0"/>
  <protectedRanges>
    <protectedRange sqref="D9:D115" name="NOTES"/>
    <protectedRange sqref="B111:B113" name="Data_1"/>
    <protectedRange sqref="A4:C5" name="Titles_1"/>
    <protectedRange sqref="A9:A21 A62:A72 A26:A28 A34:A58" name="Line Titles"/>
    <protectedRange sqref="B9:B21 B23 B34:B58 B62:B72 B101:B104 B26:B28" name="Data"/>
    <protectedRange sqref="A2:B3" name="Titles"/>
  </protectedRanges>
  <mergeCells count="5">
    <mergeCell ref="A114:B114"/>
    <mergeCell ref="A1:B1"/>
    <mergeCell ref="A2:B2"/>
    <mergeCell ref="B4:D4"/>
    <mergeCell ref="B5:D5"/>
  </mergeCells>
  <printOptions/>
  <pageMargins left="0.5" right="0.5" top="0.5" bottom="0.5" header="0.5" footer="0.5"/>
  <pageSetup fitToHeight="3" fitToWidth="1" horizontalDpi="600" verticalDpi="600" orientation="portrait" r:id="rId1"/>
  <rowBreaks count="1" manualBreakCount="1">
    <brk id="60" max="3" man="1"/>
  </rowBreaks>
  <ignoredErrors>
    <ignoredError sqref="B30" emptyCellReference="1"/>
  </ignoredErrors>
</worksheet>
</file>

<file path=xl/worksheets/sheet8.xml><?xml version="1.0" encoding="utf-8"?>
<worksheet xmlns="http://schemas.openxmlformats.org/spreadsheetml/2006/main" xmlns:r="http://schemas.openxmlformats.org/officeDocument/2006/relationships">
  <dimension ref="A1:Q40"/>
  <sheetViews>
    <sheetView workbookViewId="0" topLeftCell="A1">
      <selection activeCell="G25" sqref="G25"/>
    </sheetView>
  </sheetViews>
  <sheetFormatPr defaultColWidth="8.8515625" defaultRowHeight="12.75"/>
  <cols>
    <col min="1" max="1" width="30.421875" style="8" customWidth="1"/>
    <col min="2" max="2" width="14.00390625" style="8" customWidth="1"/>
    <col min="3" max="3" width="2.28125" style="8" customWidth="1"/>
    <col min="4" max="4" width="12.28125" style="8" bestFit="1" customWidth="1"/>
    <col min="5" max="5" width="5.8515625" style="8" bestFit="1" customWidth="1"/>
    <col min="6" max="6" width="12.28125" style="8" bestFit="1" customWidth="1"/>
    <col min="7" max="7" width="5.8515625" style="8" bestFit="1" customWidth="1"/>
    <col min="8" max="9" width="8.8515625" style="8" customWidth="1"/>
    <col min="10" max="10" width="152.421875" style="8" bestFit="1" customWidth="1"/>
    <col min="11" max="16384" width="8.8515625" style="8" customWidth="1"/>
  </cols>
  <sheetData>
    <row r="1" spans="1:11" ht="23.25" customHeight="1">
      <c r="A1" s="365" t="s">
        <v>0</v>
      </c>
      <c r="B1" s="365"/>
      <c r="C1" s="365"/>
      <c r="D1" s="365"/>
      <c r="E1" s="365"/>
      <c r="F1" s="365"/>
      <c r="G1" s="365"/>
      <c r="H1" s="365"/>
      <c r="I1" s="43"/>
      <c r="J1" s="43"/>
      <c r="K1" s="43"/>
    </row>
    <row r="2" spans="1:9" ht="15">
      <c r="A2" s="366" t="s">
        <v>163</v>
      </c>
      <c r="B2" s="366"/>
      <c r="C2" s="366"/>
      <c r="D2" s="366"/>
      <c r="E2" s="366"/>
      <c r="F2" s="366"/>
      <c r="G2" s="366"/>
      <c r="H2" s="366"/>
      <c r="I2" s="44"/>
    </row>
    <row r="3" spans="1:9" ht="12.75">
      <c r="A3" s="367" t="s">
        <v>214</v>
      </c>
      <c r="B3" s="368"/>
      <c r="C3" s="368"/>
      <c r="D3" s="368"/>
      <c r="E3" s="368"/>
      <c r="F3" s="368"/>
      <c r="G3" s="368"/>
      <c r="H3" s="368"/>
      <c r="I3" s="45"/>
    </row>
    <row r="4" spans="1:9" ht="12.75">
      <c r="A4" s="367" t="s">
        <v>215</v>
      </c>
      <c r="B4" s="368"/>
      <c r="C4" s="368"/>
      <c r="D4" s="368"/>
      <c r="E4" s="368"/>
      <c r="F4" s="368"/>
      <c r="G4" s="368"/>
      <c r="H4" s="368"/>
      <c r="I4" s="45"/>
    </row>
    <row r="5" spans="1:9" ht="12.75" thickBot="1">
      <c r="A5" s="369" t="s">
        <v>227</v>
      </c>
      <c r="B5" s="370"/>
      <c r="C5" s="370"/>
      <c r="D5" s="370"/>
      <c r="E5" s="370"/>
      <c r="F5" s="370"/>
      <c r="G5" s="370"/>
      <c r="H5" s="370"/>
      <c r="I5" s="47"/>
    </row>
    <row r="6" spans="1:9" ht="12.75">
      <c r="A6" s="46"/>
      <c r="B6" s="47"/>
      <c r="C6" s="47"/>
      <c r="D6" s="47"/>
      <c r="E6" s="47"/>
      <c r="F6" s="47"/>
      <c r="G6" s="47"/>
      <c r="H6" s="47"/>
      <c r="I6" s="47"/>
    </row>
    <row r="7" spans="1:17" ht="13.5">
      <c r="A7" s="105" t="str">
        <f>'[1]Income Statement'!A4:B4</f>
        <v>Farmer/Farm Name:  </v>
      </c>
      <c r="B7" s="371" t="str">
        <f>Projections!B3</f>
        <v>Farm Financials, Part 1 Albany</v>
      </c>
      <c r="C7" s="371"/>
      <c r="D7" s="371"/>
      <c r="E7" s="371"/>
      <c r="F7" s="371"/>
      <c r="G7" s="371"/>
      <c r="H7" s="371"/>
      <c r="I7" s="9"/>
      <c r="J7" s="45"/>
      <c r="K7" s="45"/>
      <c r="L7" s="45"/>
      <c r="M7" s="45"/>
      <c r="N7" s="45"/>
      <c r="O7" s="45"/>
      <c r="P7" s="45"/>
      <c r="Q7" s="45"/>
    </row>
    <row r="8" spans="1:9" ht="13.5" customHeight="1">
      <c r="A8" s="105" t="str">
        <f>'[1]Income Statement'!A5:B5</f>
        <v>As of (date):  </v>
      </c>
      <c r="B8" s="371" t="str">
        <f>Projections!B4</f>
        <v>Jan 1 2016</v>
      </c>
      <c r="C8" s="371"/>
      <c r="D8" s="371"/>
      <c r="E8" s="371"/>
      <c r="F8" s="371"/>
      <c r="G8" s="371"/>
      <c r="H8" s="371"/>
      <c r="I8" s="9"/>
    </row>
    <row r="9" ht="12.75" thickBot="1"/>
    <row r="10" spans="4:9" ht="12.75">
      <c r="D10" s="362" t="s">
        <v>162</v>
      </c>
      <c r="E10" s="363"/>
      <c r="F10" s="363"/>
      <c r="G10" s="363"/>
      <c r="H10" s="364"/>
      <c r="I10" s="47"/>
    </row>
    <row r="11" spans="1:11" ht="12.75">
      <c r="A11" s="22" t="s">
        <v>142</v>
      </c>
      <c r="D11" s="49"/>
      <c r="E11" s="50"/>
      <c r="F11" s="50"/>
      <c r="G11" s="50"/>
      <c r="H11" s="51"/>
      <c r="I11" s="50"/>
      <c r="J11" s="22" t="s">
        <v>166</v>
      </c>
      <c r="K11" s="22"/>
    </row>
    <row r="12" spans="4:9" ht="12.75">
      <c r="D12" s="49"/>
      <c r="E12" s="50"/>
      <c r="F12" s="50"/>
      <c r="G12" s="50"/>
      <c r="H12" s="51"/>
      <c r="I12" s="50"/>
    </row>
    <row r="13" spans="1:10" s="52" customFormat="1" ht="12.75">
      <c r="A13" s="52" t="s">
        <v>143</v>
      </c>
      <c r="B13" s="63" t="e">
        <f>'End Balance Sh. '!B23/'End Balance Sh. '!D23</f>
        <v>#DIV/0!</v>
      </c>
      <c r="D13" s="69"/>
      <c r="E13" s="53">
        <v>1.1</v>
      </c>
      <c r="F13" s="70"/>
      <c r="G13" s="53">
        <v>1.7</v>
      </c>
      <c r="H13" s="294"/>
      <c r="I13" s="106"/>
      <c r="J13" s="52" t="s">
        <v>167</v>
      </c>
    </row>
    <row r="14" spans="1:10" ht="12.75">
      <c r="A14" s="8" t="s">
        <v>144</v>
      </c>
      <c r="B14" s="64">
        <f>'End Balance Sh. '!B23-'End Balance Sh. '!D23</f>
        <v>0</v>
      </c>
      <c r="C14" s="54"/>
      <c r="D14" s="55"/>
      <c r="E14" s="56"/>
      <c r="F14" s="56"/>
      <c r="G14" s="56"/>
      <c r="H14" s="57"/>
      <c r="I14" s="56"/>
      <c r="J14" s="48" t="s">
        <v>169</v>
      </c>
    </row>
    <row r="15" spans="2:9" ht="12.75">
      <c r="B15" s="58"/>
      <c r="D15" s="49"/>
      <c r="E15" s="50"/>
      <c r="F15" s="50"/>
      <c r="G15" s="50"/>
      <c r="H15" s="51"/>
      <c r="I15" s="50"/>
    </row>
    <row r="16" spans="1:10" ht="12.75">
      <c r="A16" s="22" t="s">
        <v>145</v>
      </c>
      <c r="D16" s="49"/>
      <c r="E16" s="50"/>
      <c r="F16" s="50"/>
      <c r="G16" s="50"/>
      <c r="H16" s="51"/>
      <c r="I16" s="50"/>
      <c r="J16" s="22"/>
    </row>
    <row r="17" spans="4:9" ht="12.75">
      <c r="D17" s="49"/>
      <c r="E17" s="50"/>
      <c r="F17" s="50"/>
      <c r="G17" s="50"/>
      <c r="H17" s="51"/>
      <c r="I17" s="50"/>
    </row>
    <row r="18" spans="1:10" ht="12.75">
      <c r="A18" s="8" t="s">
        <v>147</v>
      </c>
      <c r="B18" s="65" t="e">
        <f>'End Balance Sh. '!D44/'End Balance Sh. '!B44</f>
        <v>#DIV/0!</v>
      </c>
      <c r="C18" s="60"/>
      <c r="D18" s="67"/>
      <c r="E18" s="59">
        <v>0.6</v>
      </c>
      <c r="F18" s="71"/>
      <c r="G18" s="59">
        <v>0.3</v>
      </c>
      <c r="H18" s="295"/>
      <c r="I18" s="107"/>
      <c r="J18" s="8" t="s">
        <v>178</v>
      </c>
    </row>
    <row r="19" spans="1:10" ht="12.75">
      <c r="A19" s="8" t="s">
        <v>146</v>
      </c>
      <c r="B19" s="65" t="e">
        <f>('End Balance Sh. '!B44-'End Balance Sh. '!D44)/'End Balance Sh. '!B44</f>
        <v>#DIV/0!</v>
      </c>
      <c r="C19" s="60"/>
      <c r="D19" s="67"/>
      <c r="E19" s="59">
        <v>0.4</v>
      </c>
      <c r="F19" s="71"/>
      <c r="G19" s="59">
        <v>0.7</v>
      </c>
      <c r="H19" s="295"/>
      <c r="I19" s="107"/>
      <c r="J19" s="8" t="s">
        <v>177</v>
      </c>
    </row>
    <row r="20" spans="1:10" ht="12.75">
      <c r="A20" s="8" t="s">
        <v>148</v>
      </c>
      <c r="B20" s="65" t="e">
        <f>'End Balance Sh. '!D44/'End Balance Sh. '!D46</f>
        <v>#DIV/0!</v>
      </c>
      <c r="C20" s="60"/>
      <c r="D20" s="67"/>
      <c r="E20" s="59">
        <v>1.5</v>
      </c>
      <c r="F20" s="71"/>
      <c r="G20" s="59">
        <v>0.43</v>
      </c>
      <c r="H20" s="295"/>
      <c r="I20" s="107"/>
      <c r="J20" s="8" t="s">
        <v>168</v>
      </c>
    </row>
    <row r="21" spans="4:9" ht="12.75">
      <c r="D21" s="49"/>
      <c r="E21" s="50"/>
      <c r="F21" s="50"/>
      <c r="G21" s="50"/>
      <c r="H21" s="51"/>
      <c r="I21" s="50"/>
    </row>
    <row r="22" spans="1:10" ht="12.75">
      <c r="A22" s="22" t="s">
        <v>149</v>
      </c>
      <c r="D22" s="49"/>
      <c r="E22" s="50"/>
      <c r="F22" s="50"/>
      <c r="G22" s="50"/>
      <c r="H22" s="51"/>
      <c r="I22" s="50"/>
      <c r="J22" s="22"/>
    </row>
    <row r="23" spans="4:9" ht="12.75">
      <c r="D23" s="49"/>
      <c r="E23" s="50"/>
      <c r="F23" s="50"/>
      <c r="G23" s="50"/>
      <c r="H23" s="51"/>
      <c r="I23" s="50"/>
    </row>
    <row r="24" spans="1:10" ht="12.75">
      <c r="A24" s="29" t="s">
        <v>221</v>
      </c>
      <c r="B24" s="64">
        <f>'Income Stmt'!B109</f>
        <v>-11030</v>
      </c>
      <c r="D24" s="49"/>
      <c r="E24" s="50"/>
      <c r="F24" s="50"/>
      <c r="G24" s="50"/>
      <c r="H24" s="51"/>
      <c r="I24" s="50"/>
      <c r="J24" s="8" t="s">
        <v>170</v>
      </c>
    </row>
    <row r="25" spans="1:10" ht="12.75">
      <c r="A25" s="8" t="s">
        <v>150</v>
      </c>
      <c r="B25" s="66">
        <f>('Income Stmt'!B109+'Income Stmt'!B63-'Income Stmt'!B112)/(('End Balance Sh. '!B44+'Beg. Balance Sh.'!B44)/2)</f>
        <v>-0.03501420567274574</v>
      </c>
      <c r="D25" s="67"/>
      <c r="E25" s="59">
        <v>0.04</v>
      </c>
      <c r="F25" s="71"/>
      <c r="G25" s="59">
        <v>0.08</v>
      </c>
      <c r="H25" s="295"/>
      <c r="I25" s="107"/>
      <c r="J25" s="8" t="s">
        <v>171</v>
      </c>
    </row>
    <row r="26" spans="1:10" ht="12.75">
      <c r="A26" s="8" t="s">
        <v>151</v>
      </c>
      <c r="B26" s="66">
        <f>('Income Stmt'!B109+'Income Stmt'!B63-'Income Stmt'!B112)/(('End Balance Sh. '!D46+'Beg. Balance Sh.'!D46)/2)</f>
        <v>-0.054980933629090546</v>
      </c>
      <c r="D26" s="67"/>
      <c r="E26" s="59">
        <v>0.03</v>
      </c>
      <c r="F26" s="71"/>
      <c r="G26" s="59">
        <v>0.1</v>
      </c>
      <c r="H26" s="295"/>
      <c r="I26" s="107"/>
      <c r="J26" s="8" t="s">
        <v>194</v>
      </c>
    </row>
    <row r="27" spans="1:10" ht="12.75">
      <c r="A27" s="8" t="s">
        <v>152</v>
      </c>
      <c r="B27" s="66" t="e">
        <f>('Income Stmt'!B109+'Income Stmt'!B63-'Income Stmt'!B112)/'Income Stmt'!B30</f>
        <v>#DIV/0!</v>
      </c>
      <c r="D27" s="67"/>
      <c r="E27" s="59">
        <v>0.15</v>
      </c>
      <c r="F27" s="71"/>
      <c r="G27" s="59">
        <v>0.25</v>
      </c>
      <c r="H27" s="295"/>
      <c r="I27" s="107"/>
      <c r="J27" s="8" t="s">
        <v>172</v>
      </c>
    </row>
    <row r="28" spans="2:9" ht="12.75">
      <c r="B28" s="61"/>
      <c r="D28" s="49"/>
      <c r="E28" s="50"/>
      <c r="F28" s="50"/>
      <c r="G28" s="50"/>
      <c r="H28" s="51"/>
      <c r="I28" s="50"/>
    </row>
    <row r="29" spans="1:10" ht="12.75">
      <c r="A29" s="22" t="s">
        <v>153</v>
      </c>
      <c r="B29" s="61"/>
      <c r="D29" s="49"/>
      <c r="E29" s="50"/>
      <c r="F29" s="50"/>
      <c r="G29" s="50"/>
      <c r="H29" s="51"/>
      <c r="I29" s="50"/>
      <c r="J29" s="22"/>
    </row>
    <row r="30" spans="2:9" ht="12.75">
      <c r="B30" s="61"/>
      <c r="D30" s="49"/>
      <c r="E30" s="50"/>
      <c r="F30" s="50"/>
      <c r="G30" s="50"/>
      <c r="H30" s="51"/>
      <c r="I30" s="50"/>
    </row>
    <row r="31" spans="1:10" ht="12.75">
      <c r="A31" s="8" t="s">
        <v>154</v>
      </c>
      <c r="B31" s="66" t="e">
        <f>('Income Stmt'!B109+'Income Stmt'!B63+'Income Stmt'!B105-'Income Stmt'!B112)/(SUM('End Balance Sh. '!D15:D20)+'Income Stmt'!B63)</f>
        <v>#DIV/0!</v>
      </c>
      <c r="D31" s="67"/>
      <c r="E31" s="59">
        <v>1.1</v>
      </c>
      <c r="F31" s="71"/>
      <c r="G31" s="59">
        <v>1.4</v>
      </c>
      <c r="H31" s="295"/>
      <c r="I31" s="107"/>
      <c r="J31" s="29" t="s">
        <v>219</v>
      </c>
    </row>
    <row r="32" spans="1:10" ht="12.75">
      <c r="A32" s="8" t="s">
        <v>155</v>
      </c>
      <c r="B32" s="64">
        <f>'Income Stmt'!B109-'Income Stmt'!B112-SUM('End Balance Sh. '!D15:D20)</f>
        <v>-11030</v>
      </c>
      <c r="D32" s="49"/>
      <c r="E32" s="50"/>
      <c r="F32" s="50"/>
      <c r="G32" s="50"/>
      <c r="H32" s="51"/>
      <c r="I32" s="50"/>
      <c r="J32" s="29" t="s">
        <v>220</v>
      </c>
    </row>
    <row r="33" spans="2:9" ht="12.75">
      <c r="B33" s="61"/>
      <c r="D33" s="49"/>
      <c r="E33" s="50"/>
      <c r="F33" s="50"/>
      <c r="G33" s="50"/>
      <c r="H33" s="51"/>
      <c r="I33" s="50"/>
    </row>
    <row r="34" spans="1:10" ht="12.75">
      <c r="A34" s="22" t="s">
        <v>156</v>
      </c>
      <c r="B34" s="61"/>
      <c r="D34" s="49"/>
      <c r="E34" s="50"/>
      <c r="F34" s="50"/>
      <c r="G34" s="50"/>
      <c r="H34" s="51"/>
      <c r="I34" s="50"/>
      <c r="J34" s="22"/>
    </row>
    <row r="35" spans="2:9" ht="12.75">
      <c r="B35" s="61"/>
      <c r="D35" s="49"/>
      <c r="E35" s="50"/>
      <c r="F35" s="50"/>
      <c r="G35" s="50"/>
      <c r="H35" s="51"/>
      <c r="I35" s="50"/>
    </row>
    <row r="36" spans="1:10" ht="12.75">
      <c r="A36" s="8" t="s">
        <v>157</v>
      </c>
      <c r="B36" s="66">
        <f>SUM('Income Stmt'!B30)/(('End Balance Sh. '!B44+'Beg. Balance Sh.'!B44)/2)</f>
        <v>0</v>
      </c>
      <c r="D36" s="67"/>
      <c r="E36" s="59">
        <v>0.3</v>
      </c>
      <c r="F36" s="71"/>
      <c r="G36" s="59">
        <v>0.45</v>
      </c>
      <c r="H36" s="295"/>
      <c r="I36" s="107"/>
      <c r="J36" s="8" t="s">
        <v>173</v>
      </c>
    </row>
    <row r="37" spans="1:10" ht="12.75">
      <c r="A37" s="8" t="s">
        <v>158</v>
      </c>
      <c r="B37" s="66" t="e">
        <f>('Income Stmt'!B75-'Income Stmt'!B63)/'Income Stmt'!B30</f>
        <v>#DIV/0!</v>
      </c>
      <c r="D37" s="67"/>
      <c r="E37" s="59">
        <v>0.8</v>
      </c>
      <c r="F37" s="71"/>
      <c r="G37" s="59">
        <v>0.6</v>
      </c>
      <c r="H37" s="295"/>
      <c r="I37" s="107"/>
      <c r="J37" s="8" t="s">
        <v>174</v>
      </c>
    </row>
    <row r="38" spans="1:10" ht="12.75">
      <c r="A38" s="8" t="s">
        <v>159</v>
      </c>
      <c r="B38" s="66" t="e">
        <f>'Income Stmt'!B105/'Income Stmt'!B30</f>
        <v>#DIV/0!</v>
      </c>
      <c r="D38" s="67"/>
      <c r="E38" s="59">
        <v>0.15</v>
      </c>
      <c r="F38" s="71"/>
      <c r="G38" s="59">
        <v>0.05</v>
      </c>
      <c r="H38" s="295"/>
      <c r="I38" s="107"/>
      <c r="J38" s="8" t="s">
        <v>193</v>
      </c>
    </row>
    <row r="39" spans="1:10" ht="12.75">
      <c r="A39" s="8" t="s">
        <v>160</v>
      </c>
      <c r="B39" s="66" t="e">
        <f>'Income Stmt'!B63/'Income Stmt'!B30</f>
        <v>#DIV/0!</v>
      </c>
      <c r="D39" s="67"/>
      <c r="E39" s="59">
        <v>0.1</v>
      </c>
      <c r="F39" s="71"/>
      <c r="G39" s="59">
        <v>0.05</v>
      </c>
      <c r="H39" s="295"/>
      <c r="I39" s="107"/>
      <c r="J39" s="8" t="s">
        <v>175</v>
      </c>
    </row>
    <row r="40" spans="1:10" ht="12.75" thickBot="1">
      <c r="A40" s="8" t="s">
        <v>161</v>
      </c>
      <c r="B40" s="66" t="e">
        <f>'Income Stmt'!B77/'Income Stmt'!B30</f>
        <v>#DIV/0!</v>
      </c>
      <c r="D40" s="68"/>
      <c r="E40" s="62">
        <v>0.1</v>
      </c>
      <c r="F40" s="72"/>
      <c r="G40" s="62">
        <v>0.2</v>
      </c>
      <c r="H40" s="296"/>
      <c r="I40" s="107"/>
      <c r="J40" s="8" t="s">
        <v>176</v>
      </c>
    </row>
  </sheetData>
  <sheetProtection sheet="1"/>
  <protectedRanges>
    <protectedRange sqref="A7:I8" name="Titles_3"/>
  </protectedRanges>
  <mergeCells count="8">
    <mergeCell ref="D10:H10"/>
    <mergeCell ref="A1:H1"/>
    <mergeCell ref="A2:H2"/>
    <mergeCell ref="A3:H3"/>
    <mergeCell ref="A4:H4"/>
    <mergeCell ref="A5:H5"/>
    <mergeCell ref="B7:H7"/>
    <mergeCell ref="B8:H8"/>
  </mergeCells>
  <printOptions/>
  <pageMargins left="0.25" right="0.25" top="0.75" bottom="0.75" header="0.3" footer="0.3"/>
  <pageSetup horizontalDpi="600" verticalDpi="600" orientation="portrait" scale="96" r:id="rId1"/>
  <rowBreaks count="1" manualBreakCount="1">
    <brk id="40" max="9" man="1"/>
  </rowBreaks>
  <ignoredErrors>
    <ignoredError sqref="B36:B40 B26:B27 B13 B18:B20 B25" evalError="1"/>
    <ignoredError sqref="B32" formulaRange="1"/>
    <ignoredError sqref="B31" evalError="1" formulaRange="1"/>
  </ignoredErrors>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B9" sqref="B9"/>
    </sheetView>
  </sheetViews>
  <sheetFormatPr defaultColWidth="8.8515625" defaultRowHeight="12.75"/>
  <cols>
    <col min="1" max="1" width="82.00390625" style="1" customWidth="1"/>
    <col min="2" max="4" width="50.7109375" style="1" customWidth="1"/>
    <col min="5" max="16384" width="8.8515625" style="1" customWidth="1"/>
  </cols>
  <sheetData>
    <row r="1" spans="1:2" ht="13.5">
      <c r="A1" s="2" t="s">
        <v>0</v>
      </c>
      <c r="B1" s="2"/>
    </row>
    <row r="2" ht="12.75">
      <c r="A2" s="7" t="s">
        <v>68</v>
      </c>
    </row>
    <row r="4" spans="1:4" ht="12.75">
      <c r="A4" s="6" t="s">
        <v>78</v>
      </c>
      <c r="B4" s="6"/>
      <c r="C4" s="6"/>
      <c r="D4" s="6"/>
    </row>
    <row r="5" spans="1:4" ht="25.5">
      <c r="A5" s="3" t="s">
        <v>1</v>
      </c>
      <c r="B5" s="5"/>
      <c r="C5" s="5"/>
      <c r="D5" s="5"/>
    </row>
    <row r="6" spans="1:4" ht="12.75">
      <c r="A6" s="3" t="s">
        <v>69</v>
      </c>
      <c r="B6" s="3"/>
      <c r="C6" s="3"/>
      <c r="D6" s="3"/>
    </row>
    <row r="7" spans="1:4" ht="25.5">
      <c r="A7" s="3" t="s">
        <v>70</v>
      </c>
      <c r="B7" s="3"/>
      <c r="C7" s="3"/>
      <c r="D7" s="3"/>
    </row>
    <row r="8" spans="1:4" ht="12.75">
      <c r="A8" s="3" t="s">
        <v>71</v>
      </c>
      <c r="B8" s="3"/>
      <c r="C8" s="3"/>
      <c r="D8" s="3"/>
    </row>
    <row r="9" spans="1:4" ht="63.75">
      <c r="A9" s="3" t="s">
        <v>72</v>
      </c>
      <c r="B9" s="3"/>
      <c r="C9" s="3"/>
      <c r="D9" s="3"/>
    </row>
    <row r="10" spans="1:4" ht="38.25">
      <c r="A10" s="3" t="s">
        <v>73</v>
      </c>
      <c r="B10" s="3"/>
      <c r="C10" s="3"/>
      <c r="D10" s="3"/>
    </row>
    <row r="11" spans="1:4" ht="102">
      <c r="A11" s="3" t="s">
        <v>74</v>
      </c>
      <c r="B11" s="3"/>
      <c r="C11" s="3"/>
      <c r="D11" s="3"/>
    </row>
    <row r="12" spans="1:4" ht="76.5">
      <c r="A12" s="3" t="s">
        <v>75</v>
      </c>
      <c r="B12" s="3"/>
      <c r="C12" s="3"/>
      <c r="D12" s="3"/>
    </row>
    <row r="13" spans="1:4" ht="25.5">
      <c r="A13" s="3" t="s">
        <v>76</v>
      </c>
      <c r="B13" s="3"/>
      <c r="C13" s="3"/>
      <c r="D13" s="3"/>
    </row>
    <row r="14" spans="1:4" ht="25.5">
      <c r="A14" s="3" t="s">
        <v>77</v>
      </c>
      <c r="B14" s="3"/>
      <c r="C14" s="3"/>
      <c r="D14" s="3"/>
    </row>
    <row r="15" spans="1:4" ht="12.75">
      <c r="A15" s="3"/>
      <c r="B15" s="3"/>
      <c r="C15" s="3"/>
      <c r="D15" s="3"/>
    </row>
    <row r="16" spans="1:4" ht="12.75">
      <c r="A16" s="6" t="s">
        <v>67</v>
      </c>
      <c r="B16" s="4"/>
      <c r="C16" s="4"/>
      <c r="D16" s="4"/>
    </row>
    <row r="17" spans="1:4" ht="25.5">
      <c r="A17" s="3" t="s">
        <v>1</v>
      </c>
      <c r="B17" s="3"/>
      <c r="C17" s="3"/>
      <c r="D17" s="3"/>
    </row>
    <row r="18" ht="12.75">
      <c r="A18" s="3" t="s">
        <v>3</v>
      </c>
    </row>
    <row r="19" spans="1:4" ht="38.25">
      <c r="A19" s="3" t="s">
        <v>192</v>
      </c>
      <c r="B19" s="6"/>
      <c r="C19" s="6"/>
      <c r="D19" s="6"/>
    </row>
    <row r="20" spans="1:4" ht="102">
      <c r="A20" s="3" t="s">
        <v>56</v>
      </c>
      <c r="B20" s="5"/>
      <c r="C20" s="5"/>
      <c r="D20" s="5"/>
    </row>
    <row r="21" spans="1:4" ht="51">
      <c r="A21" s="3" t="s">
        <v>31</v>
      </c>
      <c r="B21" s="3"/>
      <c r="C21" s="3"/>
      <c r="D21" s="3"/>
    </row>
    <row r="22" spans="1:4" ht="51">
      <c r="A22" s="3" t="s">
        <v>32</v>
      </c>
      <c r="B22" s="3"/>
      <c r="C22" s="3"/>
      <c r="D22" s="3"/>
    </row>
    <row r="23" spans="1:4" ht="25.5">
      <c r="A23" s="3" t="s">
        <v>33</v>
      </c>
      <c r="B23" s="3"/>
      <c r="C23" s="3"/>
      <c r="D23" s="3"/>
    </row>
    <row r="24" spans="1:4" ht="38.25">
      <c r="A24" s="3" t="s">
        <v>34</v>
      </c>
      <c r="B24" s="3"/>
      <c r="C24" s="3"/>
      <c r="D24" s="3"/>
    </row>
    <row r="25" spans="1:4" ht="38.25">
      <c r="A25" s="3" t="s">
        <v>35</v>
      </c>
      <c r="B25" s="3"/>
      <c r="C25" s="3"/>
      <c r="D25" s="3"/>
    </row>
    <row r="26" spans="1:4" ht="51">
      <c r="A26" s="3" t="s">
        <v>57</v>
      </c>
      <c r="B26" s="3"/>
      <c r="C26" s="3"/>
      <c r="D26" s="3"/>
    </row>
    <row r="27" spans="1:4" ht="89.25">
      <c r="A27" s="3" t="s">
        <v>42</v>
      </c>
      <c r="B27" s="3"/>
      <c r="C27" s="3"/>
      <c r="D27" s="3"/>
    </row>
    <row r="28" spans="1:4" ht="38.25">
      <c r="A28" s="4" t="s">
        <v>43</v>
      </c>
      <c r="B28" s="3"/>
      <c r="C28" s="3"/>
      <c r="D28" s="3"/>
    </row>
    <row r="29" spans="1:4" ht="76.5">
      <c r="A29" s="3" t="s">
        <v>44</v>
      </c>
      <c r="B29" s="3"/>
      <c r="C29" s="3"/>
      <c r="D29" s="3"/>
    </row>
    <row r="31" spans="1:11" ht="12.75">
      <c r="A31" s="6" t="s">
        <v>131</v>
      </c>
      <c r="B31" s="3"/>
      <c r="C31" s="3"/>
      <c r="D31" s="3"/>
      <c r="E31" s="3"/>
      <c r="F31" s="3"/>
      <c r="G31" s="3"/>
      <c r="H31" s="3"/>
      <c r="I31" s="3"/>
      <c r="J31" s="3"/>
      <c r="K31" s="3"/>
    </row>
    <row r="32" spans="1:11" ht="25.5">
      <c r="A32" s="3" t="s">
        <v>1</v>
      </c>
      <c r="B32" s="3"/>
      <c r="C32" s="3"/>
      <c r="D32" s="3"/>
      <c r="E32" s="3"/>
      <c r="F32" s="3"/>
      <c r="G32" s="3"/>
      <c r="H32" s="3"/>
      <c r="I32" s="3"/>
      <c r="J32" s="3"/>
      <c r="K32" s="3"/>
    </row>
    <row r="33" ht="25.5">
      <c r="A33" s="1" t="s">
        <v>191</v>
      </c>
    </row>
    <row r="34" ht="51">
      <c r="A34" s="1" t="s">
        <v>189</v>
      </c>
    </row>
    <row r="35" ht="12.75">
      <c r="A35" s="3" t="s">
        <v>190</v>
      </c>
    </row>
    <row r="37" ht="12.75">
      <c r="A37" s="6" t="s">
        <v>181</v>
      </c>
    </row>
    <row r="38" ht="38.25">
      <c r="A38" s="3" t="s">
        <v>182</v>
      </c>
    </row>
    <row r="39" ht="51">
      <c r="A39" s="1" t="s">
        <v>183</v>
      </c>
    </row>
    <row r="40" ht="12.75">
      <c r="A40" s="1" t="s">
        <v>185</v>
      </c>
    </row>
    <row r="41" ht="12.75">
      <c r="A41" s="1" t="s">
        <v>186</v>
      </c>
    </row>
    <row r="42" ht="12.75">
      <c r="A42" s="1" t="s">
        <v>187</v>
      </c>
    </row>
    <row r="43" ht="12.75">
      <c r="A43" s="1" t="s">
        <v>188</v>
      </c>
    </row>
    <row r="44" ht="12.75">
      <c r="A44" s="1" t="s">
        <v>184</v>
      </c>
    </row>
  </sheetData>
  <sheetProtection/>
  <printOptions/>
  <pageMargins left="0.25" right="0.25" top="0.75" bottom="0.75" header="0.3" footer="0.3"/>
  <pageSetup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Ethan Parke</dc:creator>
  <cp:keywords/>
  <dc:description/>
  <cp:lastModifiedBy>Farmviatablet</cp:lastModifiedBy>
  <cp:lastPrinted>2017-05-18T13:33:50Z</cp:lastPrinted>
  <dcterms:created xsi:type="dcterms:W3CDTF">2006-03-01T15:27:22Z</dcterms:created>
  <dcterms:modified xsi:type="dcterms:W3CDTF">2017-05-22T11:21:32Z</dcterms:modified>
  <cp:category/>
  <cp:version/>
  <cp:contentType/>
  <cp:contentStatus/>
</cp:coreProperties>
</file>