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140" windowHeight="11310" activeTab="0"/>
  </bookViews>
  <sheets>
    <sheet name="Data Collection Page" sheetId="1" r:id="rId1"/>
    <sheet name="Unit Converter" sheetId="2" r:id="rId2"/>
    <sheet name="blank" sheetId="3" r:id="rId3"/>
  </sheets>
  <definedNames>
    <definedName name="_xlnm.Print_Area" localSheetId="2">'blank'!$A$1:$G$141</definedName>
  </definedNames>
  <calcPr fullCalcOnLoad="1"/>
</workbook>
</file>

<file path=xl/sharedStrings.xml><?xml version="1.0" encoding="utf-8"?>
<sst xmlns="http://schemas.openxmlformats.org/spreadsheetml/2006/main" count="368" uniqueCount="160">
  <si>
    <t xml:space="preserve">Item  </t>
  </si>
  <si>
    <t>CASH RECEIPTS</t>
  </si>
  <si>
    <t># gallons or lbs.</t>
  </si>
  <si>
    <t>Retail Syrup Sales (Gallons)</t>
  </si>
  <si>
    <t>Bulk syrup sales (Gallons)</t>
  </si>
  <si>
    <t>Wholesale syrup sales  (Gallons)</t>
  </si>
  <si>
    <t>Maple Candy Products  (Lbs.)</t>
  </si>
  <si>
    <t>Maple Cream Products (Lbs.)</t>
  </si>
  <si>
    <t>Maple Sugar Products  (Lbs.)</t>
  </si>
  <si>
    <t>Other Maple Products (Lbs.)</t>
  </si>
  <si>
    <t>Resale items</t>
  </si>
  <si>
    <t>Gov't. Payments</t>
  </si>
  <si>
    <t>Other</t>
  </si>
  <si>
    <t>Total Farm Cash Receipts</t>
  </si>
  <si>
    <t>CASH EXPENSES</t>
  </si>
  <si>
    <t>Cost/gallon</t>
  </si>
  <si>
    <t>cost/tap</t>
  </si>
  <si>
    <t>Fuel - Wood</t>
  </si>
  <si>
    <t>Fuel - Oil / Propane</t>
  </si>
  <si>
    <t>Custom Hire</t>
  </si>
  <si>
    <t>Fertilizers and lime</t>
  </si>
  <si>
    <t>Freight and trucking</t>
  </si>
  <si>
    <t>Gasoline, fuel and oil</t>
  </si>
  <si>
    <t>Insurance (other than health)</t>
  </si>
  <si>
    <t>Labor full time</t>
  </si>
  <si>
    <t>Labor - Part time</t>
  </si>
  <si>
    <t>Marketing-Internet, Catalogs, Events</t>
  </si>
  <si>
    <t>Purchased Syrup for resale/processing</t>
  </si>
  <si>
    <t>Rent or Lease</t>
  </si>
  <si>
    <t>Taxes</t>
  </si>
  <si>
    <t>Utilities - electric</t>
  </si>
  <si>
    <t>Utilities - Propane &amp; other</t>
  </si>
  <si>
    <t>Total Cash Receipts</t>
  </si>
  <si>
    <t>Total Cash Expenses</t>
  </si>
  <si>
    <t>Accts Receivable END of YEAR(Who owes you)</t>
  </si>
  <si>
    <t>ATV, Snowmobile,off road tractors, trailers</t>
  </si>
  <si>
    <t>Pickup/truck % used on farm</t>
  </si>
  <si>
    <t>Evaporator, Steam Hood, Pre-heater, Forced Draft Unit</t>
  </si>
  <si>
    <t>R.O. Unit , Air Injection system</t>
  </si>
  <si>
    <t xml:space="preserve">Draw off Accessories, Filter Canning Unit, </t>
  </si>
  <si>
    <t>Storage Tanks, Feed Tanks</t>
  </si>
  <si>
    <t xml:space="preserve">Tapping units, Chain saws, Generator, </t>
  </si>
  <si>
    <t>Tubing System, Transfer Pumps, Vacuum pumps1</t>
  </si>
  <si>
    <t>Buckets</t>
  </si>
  <si>
    <t>Gathering tanks, Trailers, Storage tanks</t>
  </si>
  <si>
    <t>Filter Press, Canning Unit, Candy Making machines</t>
  </si>
  <si>
    <t xml:space="preserve">Misc. </t>
  </si>
  <si>
    <t xml:space="preserve">Long Term Assets </t>
  </si>
  <si>
    <t>SugarHouse - current value - as is</t>
  </si>
  <si>
    <t>Transfer house, collection house</t>
  </si>
  <si>
    <t>Other items</t>
  </si>
  <si>
    <t># HOURS</t>
  </si>
  <si>
    <t>$/HOUR</t>
  </si>
  <si>
    <t>Purchased Sap for processing</t>
  </si>
  <si>
    <t>Subscriptions/dues</t>
  </si>
  <si>
    <t>Supplies purchased</t>
  </si>
  <si>
    <t>Educational expenses</t>
  </si>
  <si>
    <t>Year of Data</t>
  </si>
  <si>
    <t>Maple Business Benchmark: Cost of Production Analysis Page</t>
  </si>
  <si>
    <t>adapted from "Maple Sugaring Worksheets" by Glenn Rogers, UVM Extension Professor Emeritus</t>
  </si>
  <si>
    <t>Developed by Mark Cannella, UVM Extension</t>
  </si>
  <si>
    <t>Average number of taps this season</t>
  </si>
  <si>
    <t>for Sap and Syrup Production Combined</t>
  </si>
  <si>
    <t>Syrup Produced (Gallons)</t>
  </si>
  <si>
    <t>Unit Conversion Sheet</t>
  </si>
  <si>
    <t>Gallons to Pounds</t>
  </si>
  <si>
    <t>Pounds to Gallons</t>
  </si>
  <si>
    <t>Pounds Syrup</t>
  </si>
  <si>
    <t xml:space="preserve"> = gallons of syrup</t>
  </si>
  <si>
    <t>Gallons of Syrup</t>
  </si>
  <si>
    <t xml:space="preserve"> = pounds of Syrup</t>
  </si>
  <si>
    <t>Barrels to Pounds</t>
  </si>
  <si>
    <t>Barrels to Gallons</t>
  </si>
  <si>
    <t>Barrels of Syrup</t>
  </si>
  <si>
    <t xml:space="preserve"> = gallons of Syrup</t>
  </si>
  <si>
    <t>DOES NOT HAVE FORMULAS YET</t>
  </si>
  <si>
    <t>VARIABLE COSTS</t>
  </si>
  <si>
    <t xml:space="preserve">FIXED COSTS </t>
  </si>
  <si>
    <t>Marketing - Packaging and Containers</t>
  </si>
  <si>
    <t>Other expenses:__________________</t>
  </si>
  <si>
    <t>Net Cash Flow From Operations</t>
  </si>
  <si>
    <t>CAPITAL EXPENSES</t>
  </si>
  <si>
    <t>Equip Purchase:___________________</t>
  </si>
  <si>
    <t>Bldg Investment:___________________</t>
  </si>
  <si>
    <t>Sugarwoods: Installation #1</t>
  </si>
  <si>
    <t>Sugarwoods: Installation #2</t>
  </si>
  <si>
    <t>Adjusted Income</t>
  </si>
  <si>
    <t>Loan Received This Year</t>
  </si>
  <si>
    <t xml:space="preserve">CAPITAL INFLOWS </t>
  </si>
  <si>
    <t>ACCRUAL ADJUSTMENTS</t>
  </si>
  <si>
    <t>Capital Sales/Inflow Subtotal</t>
  </si>
  <si>
    <t xml:space="preserve">Intermediate Assets </t>
  </si>
  <si>
    <t>% Assigned to Sugar</t>
  </si>
  <si>
    <t xml:space="preserve">Subtotal: Intermediate Term Asset </t>
  </si>
  <si>
    <t>Subtotal: Long Term Asset</t>
  </si>
  <si>
    <t>Supply sales</t>
  </si>
  <si>
    <t>PER TAP</t>
  </si>
  <si>
    <t>% to Maple</t>
  </si>
  <si>
    <t>Adjusted Expenses (including capital)</t>
  </si>
  <si>
    <t>FARM NAME:</t>
  </si>
  <si>
    <t xml:space="preserve">Notes: </t>
  </si>
  <si>
    <t>Any Sap Purchased?</t>
  </si>
  <si>
    <t>TAPS</t>
  </si>
  <si>
    <t>GAL</t>
  </si>
  <si>
    <t xml:space="preserve">Ave Price Per Gallon </t>
  </si>
  <si>
    <t>Syrup to Cream</t>
  </si>
  <si>
    <t>= pounds of cream</t>
  </si>
  <si>
    <t>Cream to Syrup</t>
  </si>
  <si>
    <t>Pounds of Cream</t>
  </si>
  <si>
    <t xml:space="preserve">Ounces </t>
  </si>
  <si>
    <t>Pounds</t>
  </si>
  <si>
    <t>&amp;</t>
  </si>
  <si>
    <t>Ounces</t>
  </si>
  <si>
    <t>New Maple Portion</t>
  </si>
  <si>
    <t>Marketing - Advertising/Promotion</t>
  </si>
  <si>
    <t>% Gross Sales</t>
  </si>
  <si>
    <t>% of Expenses</t>
  </si>
  <si>
    <t>Loan 3 Principal Payment</t>
  </si>
  <si>
    <t xml:space="preserve">Loan 3 INTEREST </t>
  </si>
  <si>
    <t>Loan 2 INTEREST</t>
  </si>
  <si>
    <t xml:space="preserve">Loan 1 INTEREST </t>
  </si>
  <si>
    <t>Loan 1 Principal Payment</t>
  </si>
  <si>
    <t>Loan 2 Principal Payment</t>
  </si>
  <si>
    <t>Capital Expense With Interest Included</t>
  </si>
  <si>
    <t xml:space="preserve">Capital Expenses Subtotal (less interest) </t>
  </si>
  <si>
    <t>subtotal Operating Expenses (with Interest Added Back)</t>
  </si>
  <si>
    <t>program name?</t>
  </si>
  <si>
    <t>Fees, Dues, Registrations</t>
  </si>
  <si>
    <t>Repairs and Maintenance</t>
  </si>
  <si>
    <r>
      <t>*</t>
    </r>
    <r>
      <rPr>
        <b/>
        <sz val="12"/>
        <color indexed="10"/>
        <rFont val="Constantia"/>
        <family val="1"/>
      </rPr>
      <t>Accrual Adjustments (+ or -)</t>
    </r>
  </si>
  <si>
    <t>Cash Contribution from Owner/Other</t>
  </si>
  <si>
    <t>ENTER ITEMS IN AMBER ONLY</t>
  </si>
  <si>
    <t>Accts Payable BEGIN of YEAR ( owed to others)</t>
  </si>
  <si>
    <t xml:space="preserve">Accts Payable END of YEAR (owed to others) </t>
  </si>
  <si>
    <t>Accts Receivable BEGIN YEAR ( owed to you)</t>
  </si>
  <si>
    <t>Value per Unit</t>
  </si>
  <si>
    <t>Drum</t>
  </si>
  <si>
    <t>Gallon</t>
  </si>
  <si>
    <t>Subtotal: Inventory Adjustment</t>
  </si>
  <si>
    <t xml:space="preserve">Inventory Value @ BEGIN of the Year </t>
  </si>
  <si>
    <t>Inventory Value @ END of the Year</t>
  </si>
  <si>
    <t>Value of product consumed, donated etc…</t>
  </si>
  <si>
    <t>Purchase Cost</t>
  </si>
  <si>
    <t>Current MV$</t>
  </si>
  <si>
    <t>Lifepspan (YRS)</t>
  </si>
  <si>
    <t>Annual Depreciation Based on Purchase</t>
  </si>
  <si>
    <t>Adjusted Net Income after Capital Activity</t>
  </si>
  <si>
    <t>Per Gallon</t>
  </si>
  <si>
    <t>Value of Unpaid Labor (operator and family)</t>
  </si>
  <si>
    <r>
      <t># hours X $/hour (</t>
    </r>
    <r>
      <rPr>
        <b/>
        <i/>
        <u val="single"/>
        <sz val="12"/>
        <rFont val="Constantia"/>
        <family val="1"/>
      </rPr>
      <t>Either</t>
    </r>
    <r>
      <rPr>
        <b/>
        <sz val="12"/>
        <rFont val="Constantia"/>
        <family val="1"/>
      </rPr>
      <t xml:space="preserve"> What would you have to pay someone to replace you, </t>
    </r>
  </si>
  <si>
    <t>Notes</t>
  </si>
  <si>
    <t>TOTAL COST (Net Cash, add back capital, subtract depreciation                                  ( EXCLUDING Land and Unpaid Labor)</t>
  </si>
  <si>
    <t>TOTAL COST (Net Cash, add back capital, subtract depreciation, INCLUDING UNPAID LABOR)</t>
  </si>
  <si>
    <t xml:space="preserve"> Per Gallon </t>
  </si>
  <si>
    <t>Per Tap</t>
  </si>
  <si>
    <t>% Cash Receipts</t>
  </si>
  <si>
    <t xml:space="preserve"> Candy Making machines</t>
  </si>
  <si>
    <t xml:space="preserve">Draw off Accessories, Filter, Canning Unit, </t>
  </si>
  <si>
    <t>TOTAL COST (Net Cash, add back capital, subtract depreciation( EXCLUDING Land and Unpaid Labor)</t>
  </si>
  <si>
    <t>Unpaid Labor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</si>
</sst>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0.0"/>
    <numFmt numFmtId="169" formatCode="mmmm\ d\,\ yyyy"/>
    <numFmt numFmtId="170" formatCode="&quot;$&quot;#,##0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&quot;$&quot;* #,##0.0_);_(&quot;$&quot;* \(#,##0.0\);_(&quot;$&quot;* &quot;-&quot;??_);_(@_)"/>
    <numFmt numFmtId="185" formatCode="_(* #,##0.0_);_(* \(#,##0.0\);_(* &quot;-&quot;??_);_(@_)"/>
    <numFmt numFmtId="186" formatCode="[$-409]h:mm:ss\ AM/PM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1"/>
      <name val="Arial Black"/>
      <family val="2"/>
    </font>
    <font>
      <sz val="11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sz val="10"/>
      <name val="Constantia"/>
      <family val="1"/>
    </font>
    <font>
      <b/>
      <sz val="18"/>
      <name val="Constantia"/>
      <family val="1"/>
    </font>
    <font>
      <b/>
      <i/>
      <sz val="18"/>
      <name val="Constantia"/>
      <family val="1"/>
    </font>
    <font>
      <b/>
      <sz val="14"/>
      <name val="Constantia"/>
      <family val="1"/>
    </font>
    <font>
      <b/>
      <sz val="10"/>
      <name val="Constantia"/>
      <family val="1"/>
    </font>
    <font>
      <b/>
      <i/>
      <u val="single"/>
      <sz val="12"/>
      <name val="Constantia"/>
      <family val="1"/>
    </font>
    <font>
      <sz val="10"/>
      <color indexed="14"/>
      <name val="Constantia"/>
      <family val="1"/>
    </font>
    <font>
      <b/>
      <sz val="12"/>
      <color indexed="8"/>
      <name val="Constantia"/>
      <family val="1"/>
    </font>
    <font>
      <b/>
      <sz val="12"/>
      <color indexed="10"/>
      <name val="Constantia"/>
      <family val="1"/>
    </font>
    <font>
      <b/>
      <i/>
      <u val="single"/>
      <sz val="12"/>
      <color indexed="10"/>
      <name val="Constantia"/>
      <family val="1"/>
    </font>
    <font>
      <b/>
      <i/>
      <u val="single"/>
      <sz val="10"/>
      <name val="Constantia"/>
      <family val="1"/>
    </font>
    <font>
      <sz val="11"/>
      <color indexed="14"/>
      <name val="Constantia"/>
      <family val="1"/>
    </font>
    <font>
      <b/>
      <sz val="11"/>
      <color indexed="12"/>
      <name val="Constantia"/>
      <family val="1"/>
    </font>
    <font>
      <sz val="11"/>
      <color indexed="10"/>
      <name val="Constantia"/>
      <family val="1"/>
    </font>
    <font>
      <b/>
      <sz val="11"/>
      <name val="Constantia"/>
      <family val="1"/>
    </font>
    <font>
      <sz val="10"/>
      <color indexed="10"/>
      <name val="Constantia"/>
      <family val="1"/>
    </font>
    <font>
      <b/>
      <i/>
      <sz val="11"/>
      <name val="Constantia"/>
      <family val="1"/>
    </font>
    <font>
      <b/>
      <u val="single"/>
      <sz val="10"/>
      <name val="Constantia"/>
      <family val="1"/>
    </font>
    <font>
      <b/>
      <i/>
      <sz val="10"/>
      <name val="Constantia"/>
      <family val="1"/>
    </font>
    <font>
      <i/>
      <sz val="11"/>
      <name val="Constantia"/>
      <family val="1"/>
    </font>
    <font>
      <b/>
      <i/>
      <u val="single"/>
      <sz val="16"/>
      <name val="Constantia"/>
      <family val="1"/>
    </font>
    <font>
      <b/>
      <sz val="11"/>
      <name val="Arial Black"/>
      <family val="2"/>
    </font>
    <font>
      <i/>
      <sz val="8"/>
      <name val="Arial Black"/>
      <family val="2"/>
    </font>
    <font>
      <b/>
      <i/>
      <sz val="11"/>
      <name val="Arial Black"/>
      <family val="2"/>
    </font>
    <font>
      <b/>
      <i/>
      <sz val="12"/>
      <name val="Constantia"/>
      <family val="1"/>
    </font>
    <font>
      <sz val="10"/>
      <name val="Arial Black"/>
      <family val="2"/>
    </font>
    <font>
      <b/>
      <i/>
      <sz val="10"/>
      <name val="Arial Black"/>
      <family val="2"/>
    </font>
    <font>
      <b/>
      <sz val="10"/>
      <name val="Arial Black"/>
      <family val="2"/>
    </font>
    <font>
      <sz val="11"/>
      <color indexed="14"/>
      <name val="Arial Black"/>
      <family val="2"/>
    </font>
    <font>
      <b/>
      <sz val="14"/>
      <name val="Arial Black"/>
      <family val="2"/>
    </font>
    <font>
      <sz val="12"/>
      <color indexed="14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nstantia"/>
      <family val="1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Constantia"/>
      <family val="1"/>
    </font>
    <font>
      <b/>
      <i/>
      <u val="single"/>
      <sz val="12"/>
      <color indexed="8"/>
      <name val="Arial Black"/>
      <family val="2"/>
    </font>
    <font>
      <b/>
      <i/>
      <u val="single"/>
      <sz val="12"/>
      <color indexed="8"/>
      <name val="Constantia"/>
      <family val="1"/>
    </font>
    <font>
      <b/>
      <sz val="11"/>
      <color indexed="8"/>
      <name val="Constantia"/>
      <family val="1"/>
    </font>
    <font>
      <sz val="11"/>
      <color indexed="8"/>
      <name val="Arial Black"/>
      <family val="2"/>
    </font>
    <font>
      <b/>
      <i/>
      <sz val="12"/>
      <color indexed="8"/>
      <name val="Constantia"/>
      <family val="1"/>
    </font>
    <font>
      <b/>
      <i/>
      <sz val="11"/>
      <color indexed="8"/>
      <name val="Arial Black"/>
      <family val="2"/>
    </font>
    <font>
      <b/>
      <i/>
      <sz val="11"/>
      <color indexed="8"/>
      <name val="Constant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tantia"/>
      <family val="1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onstantia"/>
      <family val="1"/>
    </font>
    <font>
      <b/>
      <i/>
      <u val="single"/>
      <sz val="12"/>
      <color theme="1"/>
      <name val="Arial Black"/>
      <family val="2"/>
    </font>
    <font>
      <b/>
      <sz val="12"/>
      <color theme="1"/>
      <name val="Constantia"/>
      <family val="1"/>
    </font>
    <font>
      <b/>
      <i/>
      <u val="single"/>
      <sz val="12"/>
      <color theme="1"/>
      <name val="Constantia"/>
      <family val="1"/>
    </font>
    <font>
      <b/>
      <sz val="11"/>
      <color theme="1"/>
      <name val="Constantia"/>
      <family val="1"/>
    </font>
    <font>
      <sz val="11"/>
      <color theme="1"/>
      <name val="Arial Black"/>
      <family val="2"/>
    </font>
    <font>
      <b/>
      <i/>
      <sz val="12"/>
      <color theme="1"/>
      <name val="Constantia"/>
      <family val="1"/>
    </font>
    <font>
      <b/>
      <i/>
      <sz val="11"/>
      <color theme="1"/>
      <name val="Arial Black"/>
      <family val="2"/>
    </font>
    <font>
      <b/>
      <i/>
      <sz val="11"/>
      <color theme="1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darkUp">
        <bgColor theme="3" tint="0.3999499976634979"/>
      </patternFill>
    </fill>
    <fill>
      <patternFill patternType="solid">
        <fgColor theme="3" tint="0.3999100029468536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8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5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23" fillId="0" borderId="0" xfId="0" applyFont="1" applyAlignment="1">
      <alignment/>
    </xf>
    <xf numFmtId="165" fontId="23" fillId="0" borderId="0" xfId="44" applyNumberFormat="1" applyFont="1" applyFill="1" applyAlignment="1">
      <alignment/>
    </xf>
    <xf numFmtId="165" fontId="22" fillId="0" borderId="0" xfId="44" applyNumberFormat="1" applyFont="1" applyFill="1" applyAlignment="1">
      <alignment/>
    </xf>
    <xf numFmtId="44" fontId="6" fillId="0" borderId="0" xfId="44" applyNumberFormat="1" applyFont="1" applyFill="1" applyAlignment="1">
      <alignment/>
    </xf>
    <xf numFmtId="166" fontId="9" fillId="0" borderId="0" xfId="58" applyNumberFormat="1" applyFont="1" applyAlignment="1">
      <alignment/>
    </xf>
    <xf numFmtId="165" fontId="6" fillId="0" borderId="0" xfId="44" applyNumberFormat="1" applyFont="1" applyFill="1" applyAlignment="1">
      <alignment/>
    </xf>
    <xf numFmtId="0" fontId="24" fillId="0" borderId="0" xfId="0" applyFont="1" applyAlignment="1">
      <alignment/>
    </xf>
    <xf numFmtId="0" fontId="23" fillId="35" borderId="0" xfId="0" applyFont="1" applyFill="1" applyAlignment="1">
      <alignment/>
    </xf>
    <xf numFmtId="165" fontId="25" fillId="36" borderId="12" xfId="44" applyNumberFormat="1" applyFont="1" applyFill="1" applyBorder="1" applyAlignment="1">
      <alignment/>
    </xf>
    <xf numFmtId="44" fontId="6" fillId="0" borderId="0" xfId="44" applyNumberFormat="1" applyFont="1" applyAlignment="1">
      <alignment/>
    </xf>
    <xf numFmtId="165" fontId="6" fillId="0" borderId="0" xfId="0" applyNumberFormat="1" applyFont="1" applyAlignment="1">
      <alignment/>
    </xf>
    <xf numFmtId="0" fontId="26" fillId="35" borderId="0" xfId="52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165" fontId="6" fillId="0" borderId="0" xfId="44" applyNumberFormat="1" applyFont="1" applyAlignment="1">
      <alignment/>
    </xf>
    <xf numFmtId="6" fontId="9" fillId="0" borderId="0" xfId="0" applyNumberFormat="1" applyFont="1" applyAlignment="1">
      <alignment/>
    </xf>
    <xf numFmtId="0" fontId="28" fillId="33" borderId="0" xfId="0" applyFont="1" applyFill="1" applyAlignment="1">
      <alignment/>
    </xf>
    <xf numFmtId="165" fontId="23" fillId="33" borderId="0" xfId="44" applyNumberFormat="1" applyFont="1" applyFill="1" applyAlignment="1">
      <alignment/>
    </xf>
    <xf numFmtId="0" fontId="25" fillId="33" borderId="0" xfId="0" applyFont="1" applyFill="1" applyAlignment="1">
      <alignment/>
    </xf>
    <xf numFmtId="165" fontId="20" fillId="0" borderId="0" xfId="44" applyNumberFormat="1" applyFont="1" applyAlignment="1">
      <alignment/>
    </xf>
    <xf numFmtId="44" fontId="6" fillId="0" borderId="0" xfId="44" applyFont="1" applyAlignment="1">
      <alignment/>
    </xf>
    <xf numFmtId="44" fontId="15" fillId="0" borderId="0" xfId="44" applyFont="1" applyAlignment="1">
      <alignment/>
    </xf>
    <xf numFmtId="2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0" fontId="6" fillId="0" borderId="0" xfId="0" applyFont="1" applyBorder="1" applyAlignment="1">
      <alignment/>
    </xf>
    <xf numFmtId="44" fontId="85" fillId="0" borderId="0" xfId="44" applyNumberFormat="1" applyFont="1" applyBorder="1" applyAlignment="1">
      <alignment/>
    </xf>
    <xf numFmtId="2" fontId="85" fillId="0" borderId="0" xfId="44" applyNumberFormat="1" applyFont="1" applyBorder="1" applyAlignment="1">
      <alignment/>
    </xf>
    <xf numFmtId="0" fontId="2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0" fillId="35" borderId="0" xfId="0" applyFont="1" applyFill="1" applyAlignment="1">
      <alignment horizontal="left"/>
    </xf>
    <xf numFmtId="165" fontId="30" fillId="35" borderId="0" xfId="44" applyNumberFormat="1" applyFont="1" applyFill="1" applyAlignment="1">
      <alignment/>
    </xf>
    <xf numFmtId="0" fontId="86" fillId="35" borderId="0" xfId="0" applyFont="1" applyFill="1" applyAlignment="1">
      <alignment/>
    </xf>
    <xf numFmtId="44" fontId="5" fillId="0" borderId="0" xfId="44" applyFont="1" applyFill="1" applyAlignment="1">
      <alignment/>
    </xf>
    <xf numFmtId="44" fontId="5" fillId="0" borderId="0" xfId="44" applyNumberFormat="1" applyFont="1" applyFill="1" applyAlignment="1">
      <alignment/>
    </xf>
    <xf numFmtId="44" fontId="31" fillId="0" borderId="0" xfId="44" applyFont="1" applyFill="1" applyAlignment="1">
      <alignment/>
    </xf>
    <xf numFmtId="165" fontId="5" fillId="0" borderId="0" xfId="44" applyNumberFormat="1" applyFont="1" applyFill="1" applyAlignment="1">
      <alignment/>
    </xf>
    <xf numFmtId="44" fontId="32" fillId="36" borderId="12" xfId="44" applyNumberFormat="1" applyFont="1" applyFill="1" applyBorder="1" applyAlignment="1">
      <alignment/>
    </xf>
    <xf numFmtId="165" fontId="32" fillId="36" borderId="12" xfId="44" applyNumberFormat="1" applyFont="1" applyFill="1" applyBorder="1" applyAlignment="1">
      <alignment/>
    </xf>
    <xf numFmtId="44" fontId="32" fillId="36" borderId="13" xfId="44" applyNumberFormat="1" applyFont="1" applyFill="1" applyBorder="1" applyAlignment="1">
      <alignment/>
    </xf>
    <xf numFmtId="0" fontId="32" fillId="36" borderId="12" xfId="0" applyFont="1" applyFill="1" applyBorder="1" applyAlignment="1">
      <alignment/>
    </xf>
    <xf numFmtId="3" fontId="87" fillId="35" borderId="0" xfId="0" applyNumberFormat="1" applyFont="1" applyFill="1" applyAlignment="1">
      <alignment/>
    </xf>
    <xf numFmtId="3" fontId="87" fillId="35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88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89" fillId="33" borderId="0" xfId="0" applyFont="1" applyFill="1" applyAlignment="1">
      <alignment/>
    </xf>
    <xf numFmtId="3" fontId="87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165" fontId="6" fillId="33" borderId="0" xfId="44" applyNumberFormat="1" applyFont="1" applyFill="1" applyAlignment="1">
      <alignment/>
    </xf>
    <xf numFmtId="165" fontId="22" fillId="33" borderId="0" xfId="44" applyNumberFormat="1" applyFont="1" applyFill="1" applyAlignment="1">
      <alignment/>
    </xf>
    <xf numFmtId="6" fontId="6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165" fontId="8" fillId="33" borderId="10" xfId="44" applyNumberFormat="1" applyFont="1" applyFill="1" applyBorder="1" applyAlignment="1">
      <alignment/>
    </xf>
    <xf numFmtId="165" fontId="8" fillId="33" borderId="10" xfId="44" applyNumberFormat="1" applyFont="1" applyFill="1" applyBorder="1" applyAlignment="1">
      <alignment horizontal="center"/>
    </xf>
    <xf numFmtId="165" fontId="30" fillId="33" borderId="0" xfId="44" applyNumberFormat="1" applyFont="1" applyFill="1" applyAlignment="1">
      <alignment/>
    </xf>
    <xf numFmtId="165" fontId="30" fillId="33" borderId="10" xfId="44" applyNumberFormat="1" applyFont="1" applyFill="1" applyBorder="1" applyAlignment="1">
      <alignment/>
    </xf>
    <xf numFmtId="0" fontId="34" fillId="0" borderId="0" xfId="0" applyFont="1" applyAlignment="1">
      <alignment/>
    </xf>
    <xf numFmtId="165" fontId="30" fillId="0" borderId="0" xfId="44" applyNumberFormat="1" applyFont="1" applyFill="1" applyAlignment="1">
      <alignment/>
    </xf>
    <xf numFmtId="165" fontId="30" fillId="34" borderId="0" xfId="44" applyNumberFormat="1" applyFont="1" applyFill="1" applyAlignment="1">
      <alignment/>
    </xf>
    <xf numFmtId="165" fontId="5" fillId="0" borderId="0" xfId="44" applyNumberFormat="1" applyFont="1" applyAlignment="1">
      <alignment/>
    </xf>
    <xf numFmtId="0" fontId="93" fillId="0" borderId="0" xfId="0" applyFont="1" applyAlignment="1">
      <alignment/>
    </xf>
    <xf numFmtId="44" fontId="5" fillId="0" borderId="0" xfId="44" applyNumberFormat="1" applyFont="1" applyAlignment="1">
      <alignment/>
    </xf>
    <xf numFmtId="44" fontId="30" fillId="0" borderId="0" xfId="44" applyNumberFormat="1" applyFont="1" applyAlignment="1">
      <alignment/>
    </xf>
    <xf numFmtId="165" fontId="30" fillId="0" borderId="0" xfId="44" applyNumberFormat="1" applyFont="1" applyAlignment="1">
      <alignment/>
    </xf>
    <xf numFmtId="44" fontId="34" fillId="0" borderId="0" xfId="44" applyFont="1" applyAlignment="1">
      <alignment/>
    </xf>
    <xf numFmtId="165" fontId="37" fillId="0" borderId="0" xfId="44" applyNumberFormat="1" applyFont="1" applyAlignment="1">
      <alignment/>
    </xf>
    <xf numFmtId="44" fontId="5" fillId="0" borderId="0" xfId="44" applyFont="1" applyAlignment="1">
      <alignment/>
    </xf>
    <xf numFmtId="165" fontId="87" fillId="0" borderId="0" xfId="44" applyNumberFormat="1" applyFont="1" applyBorder="1" applyAlignment="1">
      <alignment/>
    </xf>
    <xf numFmtId="165" fontId="93" fillId="0" borderId="0" xfId="44" applyNumberFormat="1" applyFont="1" applyBorder="1" applyAlignment="1">
      <alignment/>
    </xf>
    <xf numFmtId="0" fontId="5" fillId="0" borderId="0" xfId="0" applyFont="1" applyBorder="1" applyAlignment="1">
      <alignment/>
    </xf>
    <xf numFmtId="167" fontId="87" fillId="35" borderId="0" xfId="42" applyNumberFormat="1" applyFont="1" applyFill="1" applyBorder="1" applyAlignment="1">
      <alignment/>
    </xf>
    <xf numFmtId="165" fontId="87" fillId="35" borderId="0" xfId="44" applyNumberFormat="1" applyFont="1" applyFill="1" applyBorder="1" applyAlignment="1">
      <alignment/>
    </xf>
    <xf numFmtId="166" fontId="34" fillId="0" borderId="0" xfId="58" applyNumberFormat="1" applyFont="1" applyAlignment="1">
      <alignment/>
    </xf>
    <xf numFmtId="166" fontId="34" fillId="0" borderId="0" xfId="0" applyNumberFormat="1" applyFont="1" applyAlignment="1">
      <alignment/>
    </xf>
    <xf numFmtId="165" fontId="30" fillId="7" borderId="0" xfId="44" applyNumberFormat="1" applyFont="1" applyFill="1" applyAlignment="1">
      <alignment/>
    </xf>
    <xf numFmtId="0" fontId="9" fillId="33" borderId="0" xfId="0" applyFont="1" applyFill="1" applyAlignment="1">
      <alignment/>
    </xf>
    <xf numFmtId="0" fontId="34" fillId="33" borderId="0" xfId="0" applyFont="1" applyFill="1" applyAlignment="1">
      <alignment/>
    </xf>
    <xf numFmtId="9" fontId="30" fillId="35" borderId="0" xfId="44" applyNumberFormat="1" applyFont="1" applyFill="1" applyAlignment="1">
      <alignment/>
    </xf>
    <xf numFmtId="9" fontId="30" fillId="34" borderId="0" xfId="44" applyNumberFormat="1" applyFont="1" applyFill="1" applyAlignment="1">
      <alignment/>
    </xf>
    <xf numFmtId="165" fontId="5" fillId="33" borderId="0" xfId="44" applyNumberFormat="1" applyFont="1" applyFill="1" applyAlignment="1">
      <alignment/>
    </xf>
    <xf numFmtId="165" fontId="93" fillId="0" borderId="0" xfId="44" applyNumberFormat="1" applyFont="1" applyAlignment="1">
      <alignment/>
    </xf>
    <xf numFmtId="0" fontId="28" fillId="33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8" fillId="7" borderId="0" xfId="0" applyFont="1" applyFill="1" applyAlignment="1">
      <alignment horizontal="center"/>
    </xf>
    <xf numFmtId="0" fontId="25" fillId="7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65" fontId="5" fillId="37" borderId="0" xfId="44" applyNumberFormat="1" applyFont="1" applyFill="1" applyAlignment="1">
      <alignment/>
    </xf>
    <xf numFmtId="0" fontId="27" fillId="36" borderId="12" xfId="0" applyFont="1" applyFill="1" applyBorder="1" applyAlignment="1">
      <alignment/>
    </xf>
    <xf numFmtId="165" fontId="32" fillId="38" borderId="12" xfId="0" applyNumberFormat="1" applyFont="1" applyFill="1" applyBorder="1" applyAlignment="1">
      <alignment/>
    </xf>
    <xf numFmtId="165" fontId="25" fillId="36" borderId="12" xfId="0" applyNumberFormat="1" applyFont="1" applyFill="1" applyBorder="1" applyAlignment="1">
      <alignment/>
    </xf>
    <xf numFmtId="165" fontId="32" fillId="36" borderId="12" xfId="0" applyNumberFormat="1" applyFont="1" applyFill="1" applyBorder="1" applyAlignment="1">
      <alignment/>
    </xf>
    <xf numFmtId="44" fontId="5" fillId="36" borderId="12" xfId="44" applyNumberFormat="1" applyFont="1" applyFill="1" applyBorder="1" applyAlignment="1">
      <alignment/>
    </xf>
    <xf numFmtId="0" fontId="34" fillId="36" borderId="12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166" fontId="34" fillId="36" borderId="12" xfId="58" applyNumberFormat="1" applyFont="1" applyFill="1" applyBorder="1" applyAlignment="1">
      <alignment/>
    </xf>
    <xf numFmtId="166" fontId="34" fillId="36" borderId="13" xfId="0" applyNumberFormat="1" applyFont="1" applyFill="1" applyBorder="1" applyAlignment="1">
      <alignment/>
    </xf>
    <xf numFmtId="0" fontId="25" fillId="36" borderId="14" xfId="0" applyFont="1" applyFill="1" applyBorder="1" applyAlignment="1">
      <alignment/>
    </xf>
    <xf numFmtId="165" fontId="32" fillId="36" borderId="14" xfId="44" applyNumberFormat="1" applyFont="1" applyFill="1" applyBorder="1" applyAlignment="1">
      <alignment/>
    </xf>
    <xf numFmtId="165" fontId="25" fillId="36" borderId="14" xfId="44" applyNumberFormat="1" applyFont="1" applyFill="1" applyBorder="1" applyAlignment="1">
      <alignment/>
    </xf>
    <xf numFmtId="44" fontId="32" fillId="36" borderId="14" xfId="44" applyNumberFormat="1" applyFont="1" applyFill="1" applyBorder="1" applyAlignment="1">
      <alignment/>
    </xf>
    <xf numFmtId="166" fontId="27" fillId="36" borderId="14" xfId="0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65" fontId="32" fillId="36" borderId="0" xfId="44" applyNumberFormat="1" applyFont="1" applyFill="1" applyBorder="1" applyAlignment="1">
      <alignment/>
    </xf>
    <xf numFmtId="165" fontId="25" fillId="36" borderId="0" xfId="44" applyNumberFormat="1" applyFont="1" applyFill="1" applyBorder="1" applyAlignment="1">
      <alignment/>
    </xf>
    <xf numFmtId="44" fontId="32" fillId="36" borderId="0" xfId="44" applyNumberFormat="1" applyFont="1" applyFill="1" applyBorder="1" applyAlignment="1">
      <alignment/>
    </xf>
    <xf numFmtId="44" fontId="25" fillId="36" borderId="0" xfId="44" applyNumberFormat="1" applyFont="1" applyFill="1" applyBorder="1" applyAlignment="1">
      <alignment/>
    </xf>
    <xf numFmtId="166" fontId="27" fillId="36" borderId="0" xfId="0" applyNumberFormat="1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33" fillId="36" borderId="17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165" fontId="32" fillId="36" borderId="10" xfId="44" applyNumberFormat="1" applyFont="1" applyFill="1" applyBorder="1" applyAlignment="1">
      <alignment/>
    </xf>
    <xf numFmtId="165" fontId="25" fillId="36" borderId="10" xfId="44" applyNumberFormat="1" applyFont="1" applyFill="1" applyBorder="1" applyAlignment="1">
      <alignment/>
    </xf>
    <xf numFmtId="44" fontId="32" fillId="36" borderId="10" xfId="44" applyNumberFormat="1" applyFont="1" applyFill="1" applyBorder="1" applyAlignment="1">
      <alignment/>
    </xf>
    <xf numFmtId="6" fontId="27" fillId="36" borderId="10" xfId="0" applyNumberFormat="1" applyFont="1" applyFill="1" applyBorder="1" applyAlignment="1">
      <alignment/>
    </xf>
    <xf numFmtId="0" fontId="9" fillId="36" borderId="18" xfId="0" applyFont="1" applyFill="1" applyBorder="1" applyAlignment="1">
      <alignment/>
    </xf>
    <xf numFmtId="165" fontId="30" fillId="38" borderId="14" xfId="44" applyNumberFormat="1" applyFont="1" applyFill="1" applyBorder="1" applyAlignment="1">
      <alignment/>
    </xf>
    <xf numFmtId="165" fontId="30" fillId="36" borderId="14" xfId="44" applyNumberFormat="1" applyFont="1" applyFill="1" applyBorder="1" applyAlignment="1">
      <alignment/>
    </xf>
    <xf numFmtId="165" fontId="5" fillId="36" borderId="15" xfId="44" applyNumberFormat="1" applyFont="1" applyFill="1" applyBorder="1" applyAlignment="1">
      <alignment/>
    </xf>
    <xf numFmtId="0" fontId="33" fillId="36" borderId="17" xfId="0" applyFont="1" applyFill="1" applyBorder="1" applyAlignment="1">
      <alignment horizontal="right"/>
    </xf>
    <xf numFmtId="165" fontId="30" fillId="38" borderId="10" xfId="44" applyNumberFormat="1" applyFont="1" applyFill="1" applyBorder="1" applyAlignment="1">
      <alignment/>
    </xf>
    <xf numFmtId="165" fontId="30" fillId="36" borderId="10" xfId="44" applyNumberFormat="1" applyFont="1" applyFill="1" applyBorder="1" applyAlignment="1">
      <alignment/>
    </xf>
    <xf numFmtId="165" fontId="30" fillId="39" borderId="18" xfId="44" applyNumberFormat="1" applyFont="1" applyFill="1" applyBorder="1" applyAlignment="1">
      <alignment/>
    </xf>
    <xf numFmtId="0" fontId="33" fillId="36" borderId="19" xfId="0" applyFont="1" applyFill="1" applyBorder="1" applyAlignment="1">
      <alignment horizontal="right"/>
    </xf>
    <xf numFmtId="0" fontId="28" fillId="36" borderId="12" xfId="0" applyFont="1" applyFill="1" applyBorder="1" applyAlignment="1">
      <alignment/>
    </xf>
    <xf numFmtId="165" fontId="30" fillId="36" borderId="12" xfId="44" applyNumberFormat="1" applyFont="1" applyFill="1" applyBorder="1" applyAlignment="1">
      <alignment/>
    </xf>
    <xf numFmtId="165" fontId="5" fillId="36" borderId="13" xfId="44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165" fontId="30" fillId="37" borderId="12" xfId="44" applyNumberFormat="1" applyFont="1" applyFill="1" applyBorder="1" applyAlignment="1">
      <alignment/>
    </xf>
    <xf numFmtId="165" fontId="8" fillId="33" borderId="12" xfId="44" applyNumberFormat="1" applyFont="1" applyFill="1" applyBorder="1" applyAlignment="1">
      <alignment horizontal="center"/>
    </xf>
    <xf numFmtId="165" fontId="8" fillId="33" borderId="12" xfId="44" applyNumberFormat="1" applyFont="1" applyFill="1" applyBorder="1" applyAlignment="1">
      <alignment/>
    </xf>
    <xf numFmtId="165" fontId="30" fillId="33" borderId="12" xfId="44" applyNumberFormat="1" applyFont="1" applyFill="1" applyBorder="1" applyAlignment="1">
      <alignment/>
    </xf>
    <xf numFmtId="165" fontId="5" fillId="33" borderId="12" xfId="44" applyNumberFormat="1" applyFont="1" applyFill="1" applyBorder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0" fillId="34" borderId="0" xfId="0" applyFont="1" applyFill="1" applyAlignment="1">
      <alignment/>
    </xf>
    <xf numFmtId="0" fontId="33" fillId="36" borderId="20" xfId="0" applyFont="1" applyFill="1" applyBorder="1" applyAlignment="1">
      <alignment horizontal="right"/>
    </xf>
    <xf numFmtId="0" fontId="28" fillId="36" borderId="14" xfId="0" applyFont="1" applyFill="1" applyBorder="1" applyAlignment="1">
      <alignment horizontal="right"/>
    </xf>
    <xf numFmtId="0" fontId="28" fillId="36" borderId="10" xfId="0" applyFont="1" applyFill="1" applyBorder="1" applyAlignment="1">
      <alignment horizontal="right"/>
    </xf>
    <xf numFmtId="0" fontId="33" fillId="36" borderId="21" xfId="0" applyFont="1" applyFill="1" applyBorder="1" applyAlignment="1">
      <alignment horizontal="right"/>
    </xf>
    <xf numFmtId="0" fontId="33" fillId="36" borderId="19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right"/>
    </xf>
    <xf numFmtId="165" fontId="30" fillId="38" borderId="12" xfId="44" applyNumberFormat="1" applyFont="1" applyFill="1" applyBorder="1" applyAlignment="1">
      <alignment/>
    </xf>
    <xf numFmtId="0" fontId="90" fillId="33" borderId="22" xfId="0" applyFont="1" applyFill="1" applyBorder="1" applyAlignment="1">
      <alignment/>
    </xf>
    <xf numFmtId="0" fontId="90" fillId="33" borderId="22" xfId="0" applyFont="1" applyFill="1" applyBorder="1" applyAlignment="1" applyProtection="1">
      <alignment horizontal="left"/>
      <protection locked="0"/>
    </xf>
    <xf numFmtId="0" fontId="90" fillId="33" borderId="23" xfId="0" applyFont="1" applyFill="1" applyBorder="1" applyAlignment="1" applyProtection="1">
      <alignment horizontal="left"/>
      <protection locked="0"/>
    </xf>
    <xf numFmtId="0" fontId="90" fillId="33" borderId="24" xfId="0" applyFont="1" applyFill="1" applyBorder="1" applyAlignment="1">
      <alignment/>
    </xf>
    <xf numFmtId="0" fontId="90" fillId="33" borderId="23" xfId="0" applyFont="1" applyFill="1" applyBorder="1" applyAlignment="1" applyProtection="1">
      <alignment/>
      <protection locked="0"/>
    </xf>
    <xf numFmtId="0" fontId="90" fillId="33" borderId="25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4" fillId="36" borderId="15" xfId="0" applyFont="1" applyFill="1" applyBorder="1" applyAlignment="1">
      <alignment/>
    </xf>
    <xf numFmtId="0" fontId="29" fillId="36" borderId="10" xfId="0" applyFont="1" applyFill="1" applyBorder="1" applyAlignment="1">
      <alignment/>
    </xf>
    <xf numFmtId="0" fontId="34" fillId="36" borderId="18" xfId="0" applyFont="1" applyFill="1" applyBorder="1" applyAlignment="1">
      <alignment/>
    </xf>
    <xf numFmtId="42" fontId="87" fillId="34" borderId="26" xfId="0" applyNumberFormat="1" applyFont="1" applyFill="1" applyBorder="1" applyAlignment="1">
      <alignment horizontal="right"/>
    </xf>
    <xf numFmtId="42" fontId="87" fillId="34" borderId="24" xfId="0" applyNumberFormat="1" applyFont="1" applyFill="1" applyBorder="1" applyAlignment="1">
      <alignment horizontal="right"/>
    </xf>
    <xf numFmtId="42" fontId="87" fillId="34" borderId="27" xfId="0" applyNumberFormat="1" applyFont="1" applyFill="1" applyBorder="1" applyAlignment="1">
      <alignment/>
    </xf>
    <xf numFmtId="42" fontId="87" fillId="34" borderId="28" xfId="0" applyNumberFormat="1" applyFont="1" applyFill="1" applyBorder="1" applyAlignment="1" applyProtection="1">
      <alignment/>
      <protection/>
    </xf>
    <xf numFmtId="42" fontId="87" fillId="34" borderId="24" xfId="0" applyNumberFormat="1" applyFont="1" applyFill="1" applyBorder="1" applyAlignment="1">
      <alignment/>
    </xf>
    <xf numFmtId="9" fontId="87" fillId="34" borderId="0" xfId="0" applyNumberFormat="1" applyFont="1" applyFill="1" applyAlignment="1">
      <alignment/>
    </xf>
    <xf numFmtId="0" fontId="87" fillId="35" borderId="0" xfId="0" applyFont="1" applyFill="1" applyBorder="1" applyAlignment="1">
      <alignment/>
    </xf>
    <xf numFmtId="0" fontId="87" fillId="35" borderId="0" xfId="0" applyFont="1" applyFill="1" applyBorder="1" applyAlignment="1">
      <alignment horizontal="right"/>
    </xf>
    <xf numFmtId="0" fontId="87" fillId="35" borderId="0" xfId="0" applyFont="1" applyFill="1" applyBorder="1" applyAlignment="1" applyProtection="1">
      <alignment/>
      <protection locked="0"/>
    </xf>
    <xf numFmtId="0" fontId="87" fillId="35" borderId="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42" fontId="87" fillId="33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44" fontId="6" fillId="0" borderId="0" xfId="44" applyFont="1" applyFill="1" applyAlignment="1">
      <alignment/>
    </xf>
    <xf numFmtId="44" fontId="30" fillId="0" borderId="0" xfId="44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5" fontId="20" fillId="0" borderId="0" xfId="44" applyNumberFormat="1" applyFont="1" applyFill="1" applyAlignment="1">
      <alignment/>
    </xf>
    <xf numFmtId="44" fontId="20" fillId="0" borderId="0" xfId="44" applyFont="1" applyFill="1" applyAlignment="1">
      <alignment/>
    </xf>
    <xf numFmtId="165" fontId="32" fillId="0" borderId="0" xfId="0" applyNumberFormat="1" applyFont="1" applyFill="1" applyBorder="1" applyAlignment="1" applyProtection="1">
      <alignment/>
      <protection locked="0"/>
    </xf>
    <xf numFmtId="44" fontId="25" fillId="0" borderId="0" xfId="44" applyFont="1" applyFill="1" applyBorder="1" applyAlignment="1">
      <alignment/>
    </xf>
    <xf numFmtId="43" fontId="25" fillId="0" borderId="0" xfId="0" applyNumberFormat="1" applyFont="1" applyFill="1" applyAlignment="1">
      <alignment/>
    </xf>
    <xf numFmtId="165" fontId="30" fillId="33" borderId="0" xfId="44" applyNumberFormat="1" applyFont="1" applyFill="1" applyBorder="1" applyAlignment="1">
      <alignment horizontal="center"/>
    </xf>
    <xf numFmtId="0" fontId="33" fillId="33" borderId="19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165" fontId="5" fillId="33" borderId="13" xfId="44" applyNumberFormat="1" applyFont="1" applyFill="1" applyBorder="1" applyAlignment="1">
      <alignment/>
    </xf>
    <xf numFmtId="42" fontId="87" fillId="34" borderId="29" xfId="0" applyNumberFormat="1" applyFont="1" applyFill="1" applyBorder="1" applyAlignment="1">
      <alignment horizontal="right"/>
    </xf>
    <xf numFmtId="42" fontId="87" fillId="34" borderId="30" xfId="0" applyNumberFormat="1" applyFont="1" applyFill="1" applyBorder="1" applyAlignment="1" applyProtection="1">
      <alignment horizontal="right"/>
      <protection locked="0"/>
    </xf>
    <xf numFmtId="0" fontId="94" fillId="33" borderId="19" xfId="0" applyFont="1" applyFill="1" applyBorder="1" applyAlignment="1" applyProtection="1">
      <alignment horizontal="right"/>
      <protection locked="0"/>
    </xf>
    <xf numFmtId="42" fontId="32" fillId="33" borderId="12" xfId="0" applyNumberFormat="1" applyFont="1" applyFill="1" applyBorder="1" applyAlignment="1">
      <alignment/>
    </xf>
    <xf numFmtId="0" fontId="95" fillId="33" borderId="12" xfId="0" applyFont="1" applyFill="1" applyBorder="1" applyAlignment="1" applyProtection="1">
      <alignment horizontal="left"/>
      <protection locked="0"/>
    </xf>
    <xf numFmtId="42" fontId="95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165" fontId="95" fillId="33" borderId="13" xfId="0" applyNumberFormat="1" applyFont="1" applyFill="1" applyBorder="1" applyAlignment="1" applyProtection="1">
      <alignment/>
      <protection locked="0"/>
    </xf>
    <xf numFmtId="0" fontId="36" fillId="33" borderId="0" xfId="0" applyFont="1" applyFill="1" applyAlignment="1">
      <alignment/>
    </xf>
    <xf numFmtId="44" fontId="5" fillId="0" borderId="0" xfId="0" applyNumberFormat="1" applyFont="1" applyBorder="1" applyAlignment="1">
      <alignment/>
    </xf>
    <xf numFmtId="44" fontId="96" fillId="0" borderId="0" xfId="44" applyNumberFormat="1" applyFont="1" applyFill="1" applyAlignment="1">
      <alignment/>
    </xf>
    <xf numFmtId="44" fontId="5" fillId="33" borderId="0" xfId="44" applyNumberFormat="1" applyFont="1" applyFill="1" applyAlignment="1">
      <alignment/>
    </xf>
    <xf numFmtId="0" fontId="10" fillId="33" borderId="0" xfId="0" applyFont="1" applyFill="1" applyAlignment="1">
      <alignment/>
    </xf>
    <xf numFmtId="44" fontId="5" fillId="33" borderId="0" xfId="44" applyFont="1" applyFill="1" applyAlignment="1">
      <alignment/>
    </xf>
    <xf numFmtId="0" fontId="30" fillId="33" borderId="0" xfId="0" applyFont="1" applyFill="1" applyAlignment="1">
      <alignment horizontal="center"/>
    </xf>
    <xf numFmtId="165" fontId="30" fillId="33" borderId="0" xfId="0" applyNumberFormat="1" applyFont="1" applyFill="1" applyAlignment="1">
      <alignment/>
    </xf>
    <xf numFmtId="44" fontId="30" fillId="33" borderId="0" xfId="44" applyFont="1" applyFill="1" applyAlignment="1">
      <alignment/>
    </xf>
    <xf numFmtId="0" fontId="94" fillId="33" borderId="31" xfId="0" applyFont="1" applyFill="1" applyBorder="1" applyAlignment="1" applyProtection="1">
      <alignment horizontal="right"/>
      <protection locked="0"/>
    </xf>
    <xf numFmtId="42" fontId="95" fillId="33" borderId="32" xfId="0" applyNumberFormat="1" applyFont="1" applyFill="1" applyBorder="1" applyAlignment="1" applyProtection="1">
      <alignment/>
      <protection locked="0"/>
    </xf>
    <xf numFmtId="0" fontId="95" fillId="33" borderId="32" xfId="0" applyFont="1" applyFill="1" applyBorder="1" applyAlignment="1" applyProtection="1">
      <alignment/>
      <protection locked="0"/>
    </xf>
    <xf numFmtId="0" fontId="32" fillId="33" borderId="12" xfId="0" applyFont="1" applyFill="1" applyBorder="1" applyAlignment="1">
      <alignment/>
    </xf>
    <xf numFmtId="44" fontId="32" fillId="33" borderId="12" xfId="0" applyNumberFormat="1" applyFont="1" applyFill="1" applyBorder="1" applyAlignment="1">
      <alignment/>
    </xf>
    <xf numFmtId="165" fontId="95" fillId="33" borderId="12" xfId="44" applyNumberFormat="1" applyFont="1" applyFill="1" applyBorder="1" applyAlignment="1">
      <alignment/>
    </xf>
    <xf numFmtId="165" fontId="95" fillId="33" borderId="13" xfId="44" applyNumberFormat="1" applyFont="1" applyFill="1" applyBorder="1" applyAlignment="1">
      <alignment/>
    </xf>
    <xf numFmtId="9" fontId="5" fillId="34" borderId="0" xfId="0" applyNumberFormat="1" applyFont="1" applyFill="1" applyAlignment="1">
      <alignment/>
    </xf>
    <xf numFmtId="0" fontId="90" fillId="34" borderId="24" xfId="0" applyFont="1" applyFill="1" applyBorder="1" applyAlignment="1" applyProtection="1">
      <alignment horizontal="left"/>
      <protection locked="0"/>
    </xf>
    <xf numFmtId="44" fontId="87" fillId="34" borderId="24" xfId="44" applyFont="1" applyFill="1" applyBorder="1" applyAlignment="1" applyProtection="1">
      <alignment/>
      <protection locked="0"/>
    </xf>
    <xf numFmtId="0" fontId="87" fillId="34" borderId="24" xfId="0" applyFont="1" applyFill="1" applyBorder="1" applyAlignment="1" applyProtection="1">
      <alignment/>
      <protection locked="0"/>
    </xf>
    <xf numFmtId="0" fontId="90" fillId="34" borderId="29" xfId="0" applyFont="1" applyFill="1" applyBorder="1" applyAlignment="1" applyProtection="1">
      <alignment horizontal="left"/>
      <protection locked="0"/>
    </xf>
    <xf numFmtId="0" fontId="87" fillId="34" borderId="29" xfId="0" applyFont="1" applyFill="1" applyBorder="1" applyAlignment="1" applyProtection="1">
      <alignment/>
      <protection locked="0"/>
    </xf>
    <xf numFmtId="0" fontId="33" fillId="36" borderId="33" xfId="0" applyFont="1" applyFill="1" applyBorder="1" applyAlignment="1">
      <alignment/>
    </xf>
    <xf numFmtId="0" fontId="27" fillId="36" borderId="34" xfId="0" applyFont="1" applyFill="1" applyBorder="1" applyAlignment="1">
      <alignment/>
    </xf>
    <xf numFmtId="165" fontId="32" fillId="36" borderId="34" xfId="0" applyNumberFormat="1" applyFont="1" applyFill="1" applyBorder="1" applyAlignment="1">
      <alignment/>
    </xf>
    <xf numFmtId="165" fontId="35" fillId="36" borderId="34" xfId="0" applyNumberFormat="1" applyFont="1" applyFill="1" applyBorder="1" applyAlignment="1">
      <alignment/>
    </xf>
    <xf numFmtId="0" fontId="34" fillId="36" borderId="35" xfId="0" applyFont="1" applyFill="1" applyBorder="1" applyAlignment="1">
      <alignment/>
    </xf>
    <xf numFmtId="0" fontId="33" fillId="36" borderId="36" xfId="0" applyFont="1" applyFill="1" applyBorder="1" applyAlignment="1">
      <alignment/>
    </xf>
    <xf numFmtId="0" fontId="29" fillId="36" borderId="37" xfId="0" applyFont="1" applyFill="1" applyBorder="1" applyAlignment="1">
      <alignment/>
    </xf>
    <xf numFmtId="165" fontId="32" fillId="36" borderId="37" xfId="44" applyNumberFormat="1" applyFont="1" applyFill="1" applyBorder="1" applyAlignment="1">
      <alignment/>
    </xf>
    <xf numFmtId="165" fontId="35" fillId="36" borderId="37" xfId="44" applyNumberFormat="1" applyFont="1" applyFill="1" applyBorder="1" applyAlignment="1">
      <alignment/>
    </xf>
    <xf numFmtId="0" fontId="34" fillId="36" borderId="38" xfId="0" applyFont="1" applyFill="1" applyBorder="1" applyAlignment="1">
      <alignment/>
    </xf>
    <xf numFmtId="44" fontId="30" fillId="36" borderId="14" xfId="44" applyFont="1" applyFill="1" applyBorder="1" applyAlignment="1">
      <alignment/>
    </xf>
    <xf numFmtId="165" fontId="30" fillId="36" borderId="39" xfId="0" applyNumberFormat="1" applyFont="1" applyFill="1" applyBorder="1" applyAlignment="1">
      <alignment/>
    </xf>
    <xf numFmtId="44" fontId="30" fillId="36" borderId="39" xfId="44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34" fillId="36" borderId="40" xfId="0" applyFont="1" applyFill="1" applyBorder="1" applyAlignment="1">
      <alignment/>
    </xf>
    <xf numFmtId="165" fontId="22" fillId="36" borderId="39" xfId="44" applyNumberFormat="1" applyFont="1" applyFill="1" applyBorder="1" applyAlignment="1">
      <alignment/>
    </xf>
    <xf numFmtId="165" fontId="5" fillId="36" borderId="0" xfId="44" applyNumberFormat="1" applyFont="1" applyFill="1" applyAlignment="1">
      <alignment/>
    </xf>
    <xf numFmtId="165" fontId="30" fillId="36" borderId="0" xfId="44" applyNumberFormat="1" applyFont="1" applyFill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44" fontId="5" fillId="36" borderId="0" xfId="44" applyNumberFormat="1" applyFont="1" applyFill="1" applyAlignment="1">
      <alignment horizontal="center"/>
    </xf>
    <xf numFmtId="44" fontId="32" fillId="36" borderId="12" xfId="44" applyNumberFormat="1" applyFont="1" applyFill="1" applyBorder="1" applyAlignment="1">
      <alignment horizontal="center"/>
    </xf>
    <xf numFmtId="9" fontId="5" fillId="36" borderId="13" xfId="44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4" fontId="5" fillId="33" borderId="0" xfId="44" applyNumberFormat="1" applyFont="1" applyFill="1" applyAlignment="1">
      <alignment horizontal="center"/>
    </xf>
    <xf numFmtId="44" fontId="6" fillId="33" borderId="0" xfId="44" applyNumberFormat="1" applyFont="1" applyFill="1" applyAlignment="1">
      <alignment horizontal="center"/>
    </xf>
    <xf numFmtId="44" fontId="5" fillId="36" borderId="12" xfId="44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165" fontId="6" fillId="36" borderId="0" xfId="44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87" fillId="35" borderId="0" xfId="0" applyFont="1" applyFill="1" applyBorder="1" applyAlignment="1">
      <alignment horizontal="center"/>
    </xf>
    <xf numFmtId="44" fontId="30" fillId="0" borderId="0" xfId="44" applyFont="1" applyFill="1" applyBorder="1" applyAlignment="1">
      <alignment horizontal="center"/>
    </xf>
    <xf numFmtId="0" fontId="87" fillId="35" borderId="0" xfId="0" applyFont="1" applyFill="1" applyBorder="1" applyAlignment="1" applyProtection="1">
      <alignment horizontal="center"/>
      <protection locked="0"/>
    </xf>
    <xf numFmtId="165" fontId="32" fillId="0" borderId="0" xfId="0" applyNumberFormat="1" applyFont="1" applyFill="1" applyBorder="1" applyAlignment="1" applyProtection="1">
      <alignment horizontal="center"/>
      <protection locked="0"/>
    </xf>
    <xf numFmtId="165" fontId="87" fillId="0" borderId="0" xfId="44" applyNumberFormat="1" applyFont="1" applyBorder="1" applyAlignment="1">
      <alignment horizontal="center"/>
    </xf>
    <xf numFmtId="165" fontId="93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167" fontId="87" fillId="35" borderId="0" xfId="42" applyNumberFormat="1" applyFont="1" applyFill="1" applyBorder="1" applyAlignment="1">
      <alignment horizontal="center"/>
    </xf>
    <xf numFmtId="44" fontId="85" fillId="0" borderId="0" xfId="44" applyNumberFormat="1" applyFont="1" applyBorder="1" applyAlignment="1">
      <alignment horizontal="center"/>
    </xf>
    <xf numFmtId="165" fontId="87" fillId="35" borderId="0" xfId="44" applyNumberFormat="1" applyFont="1" applyFill="1" applyBorder="1" applyAlignment="1">
      <alignment horizontal="center"/>
    </xf>
    <xf numFmtId="2" fontId="85" fillId="0" borderId="0" xfId="44" applyNumberFormat="1" applyFont="1" applyBorder="1" applyAlignment="1">
      <alignment horizontal="center"/>
    </xf>
    <xf numFmtId="44" fontId="96" fillId="0" borderId="0" xfId="44" applyNumberFormat="1" applyFont="1" applyFill="1" applyAlignment="1">
      <alignment horizontal="center"/>
    </xf>
    <xf numFmtId="165" fontId="5" fillId="33" borderId="0" xfId="44" applyNumberFormat="1" applyFont="1" applyFill="1" applyAlignment="1">
      <alignment horizontal="center"/>
    </xf>
    <xf numFmtId="165" fontId="5" fillId="0" borderId="0" xfId="44" applyNumberFormat="1" applyFont="1" applyAlignment="1">
      <alignment horizontal="center"/>
    </xf>
    <xf numFmtId="44" fontId="5" fillId="33" borderId="0" xfId="44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44" fontId="5" fillId="0" borderId="0" xfId="44" applyFont="1" applyAlignment="1">
      <alignment horizontal="center"/>
    </xf>
    <xf numFmtId="44" fontId="6" fillId="0" borderId="0" xfId="44" applyFont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23" fillId="36" borderId="11" xfId="0" applyFont="1" applyFill="1" applyBorder="1" applyAlignment="1">
      <alignment horizontal="center"/>
    </xf>
    <xf numFmtId="44" fontId="5" fillId="36" borderId="41" xfId="44" applyNumberFormat="1" applyFont="1" applyFill="1" applyBorder="1" applyAlignment="1">
      <alignment horizontal="center"/>
    </xf>
    <xf numFmtId="44" fontId="5" fillId="36" borderId="42" xfId="44" applyNumberFormat="1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9" fontId="5" fillId="36" borderId="41" xfId="44" applyNumberFormat="1" applyFont="1" applyFill="1" applyBorder="1" applyAlignment="1">
      <alignment horizontal="center"/>
    </xf>
    <xf numFmtId="9" fontId="5" fillId="36" borderId="42" xfId="44" applyNumberFormat="1" applyFont="1" applyFill="1" applyBorder="1" applyAlignment="1">
      <alignment horizontal="center"/>
    </xf>
    <xf numFmtId="44" fontId="5" fillId="36" borderId="43" xfId="44" applyFont="1" applyFill="1" applyBorder="1" applyAlignment="1">
      <alignment horizontal="center"/>
    </xf>
    <xf numFmtId="44" fontId="5" fillId="36" borderId="41" xfId="44" applyFont="1" applyFill="1" applyBorder="1" applyAlignment="1">
      <alignment horizontal="center"/>
    </xf>
    <xf numFmtId="44" fontId="5" fillId="36" borderId="42" xfId="44" applyFont="1" applyFill="1" applyBorder="1" applyAlignment="1">
      <alignment horizontal="center"/>
    </xf>
    <xf numFmtId="44" fontId="5" fillId="36" borderId="43" xfId="44" applyNumberFormat="1" applyFont="1" applyFill="1" applyBorder="1" applyAlignment="1">
      <alignment horizontal="center"/>
    </xf>
    <xf numFmtId="9" fontId="5" fillId="36" borderId="43" xfId="44" applyNumberFormat="1" applyFont="1" applyFill="1" applyBorder="1" applyAlignment="1">
      <alignment horizontal="center"/>
    </xf>
    <xf numFmtId="165" fontId="8" fillId="36" borderId="42" xfId="44" applyNumberFormat="1" applyFont="1" applyFill="1" applyBorder="1" applyAlignment="1">
      <alignment/>
    </xf>
    <xf numFmtId="165" fontId="8" fillId="33" borderId="11" xfId="44" applyNumberFormat="1" applyFont="1" applyFill="1" applyBorder="1" applyAlignment="1">
      <alignment horizontal="center"/>
    </xf>
    <xf numFmtId="9" fontId="30" fillId="35" borderId="41" xfId="44" applyNumberFormat="1" applyFont="1" applyFill="1" applyBorder="1" applyAlignment="1">
      <alignment/>
    </xf>
    <xf numFmtId="9" fontId="30" fillId="35" borderId="42" xfId="44" applyNumberFormat="1" applyFont="1" applyFill="1" applyBorder="1" applyAlignment="1">
      <alignment/>
    </xf>
    <xf numFmtId="165" fontId="30" fillId="36" borderId="41" xfId="44" applyNumberFormat="1" applyFont="1" applyFill="1" applyBorder="1" applyAlignment="1">
      <alignment/>
    </xf>
    <xf numFmtId="165" fontId="30" fillId="36" borderId="42" xfId="44" applyNumberFormat="1" applyFont="1" applyFill="1" applyBorder="1" applyAlignment="1">
      <alignment/>
    </xf>
    <xf numFmtId="44" fontId="5" fillId="33" borderId="12" xfId="44" applyNumberFormat="1" applyFont="1" applyFill="1" applyBorder="1" applyAlignment="1">
      <alignment horizontal="center"/>
    </xf>
    <xf numFmtId="0" fontId="8" fillId="7" borderId="0" xfId="0" applyFont="1" applyFill="1" applyAlignment="1">
      <alignment horizontal="right"/>
    </xf>
    <xf numFmtId="0" fontId="90" fillId="33" borderId="25" xfId="0" applyFont="1" applyFill="1" applyBorder="1" applyAlignment="1">
      <alignment horizontal="right"/>
    </xf>
    <xf numFmtId="0" fontId="90" fillId="33" borderId="22" xfId="0" applyFont="1" applyFill="1" applyBorder="1" applyAlignment="1">
      <alignment horizontal="right"/>
    </xf>
    <xf numFmtId="0" fontId="90" fillId="33" borderId="22" xfId="0" applyFont="1" applyFill="1" applyBorder="1" applyAlignment="1" applyProtection="1">
      <alignment horizontal="right"/>
      <protection locked="0"/>
    </xf>
    <xf numFmtId="0" fontId="90" fillId="33" borderId="23" xfId="0" applyFont="1" applyFill="1" applyBorder="1" applyAlignment="1" applyProtection="1">
      <alignment horizontal="right"/>
      <protection locked="0"/>
    </xf>
    <xf numFmtId="0" fontId="90" fillId="33" borderId="24" xfId="0" applyFont="1" applyFill="1" applyBorder="1" applyAlignment="1">
      <alignment horizontal="right"/>
    </xf>
    <xf numFmtId="0" fontId="90" fillId="34" borderId="24" xfId="0" applyFont="1" applyFill="1" applyBorder="1" applyAlignment="1" applyProtection="1">
      <alignment horizontal="right"/>
      <protection locked="0"/>
    </xf>
    <xf numFmtId="0" fontId="90" fillId="34" borderId="29" xfId="0" applyFont="1" applyFill="1" applyBorder="1" applyAlignment="1" applyProtection="1">
      <alignment horizontal="right"/>
      <protection locked="0"/>
    </xf>
    <xf numFmtId="165" fontId="22" fillId="33" borderId="10" xfId="44" applyNumberFormat="1" applyFont="1" applyFill="1" applyBorder="1" applyAlignment="1">
      <alignment/>
    </xf>
    <xf numFmtId="165" fontId="25" fillId="36" borderId="15" xfId="44" applyNumberFormat="1" applyFont="1" applyFill="1" applyBorder="1" applyAlignment="1">
      <alignment/>
    </xf>
    <xf numFmtId="165" fontId="25" fillId="36" borderId="16" xfId="44" applyNumberFormat="1" applyFont="1" applyFill="1" applyBorder="1" applyAlignment="1">
      <alignment/>
    </xf>
    <xf numFmtId="165" fontId="25" fillId="36" borderId="18" xfId="44" applyNumberFormat="1" applyFont="1" applyFill="1" applyBorder="1" applyAlignment="1">
      <alignment/>
    </xf>
    <xf numFmtId="44" fontId="32" fillId="36" borderId="43" xfId="44" applyNumberFormat="1" applyFont="1" applyFill="1" applyBorder="1" applyAlignment="1">
      <alignment horizontal="center"/>
    </xf>
    <xf numFmtId="44" fontId="32" fillId="36" borderId="41" xfId="44" applyNumberFormat="1" applyFont="1" applyFill="1" applyBorder="1" applyAlignment="1">
      <alignment horizontal="center"/>
    </xf>
    <xf numFmtId="44" fontId="32" fillId="36" borderId="42" xfId="44" applyNumberFormat="1" applyFont="1" applyFill="1" applyBorder="1" applyAlignment="1">
      <alignment horizontal="center"/>
    </xf>
    <xf numFmtId="9" fontId="32" fillId="36" borderId="43" xfId="44" applyNumberFormat="1" applyFont="1" applyFill="1" applyBorder="1" applyAlignment="1">
      <alignment horizontal="center"/>
    </xf>
    <xf numFmtId="9" fontId="32" fillId="36" borderId="41" xfId="44" applyNumberFormat="1" applyFont="1" applyFill="1" applyBorder="1" applyAlignment="1">
      <alignment horizontal="center"/>
    </xf>
    <xf numFmtId="9" fontId="32" fillId="36" borderId="42" xfId="44" applyNumberFormat="1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165" fontId="8" fillId="36" borderId="11" xfId="44" applyNumberFormat="1" applyFont="1" applyFill="1" applyBorder="1" applyAlignment="1">
      <alignment/>
    </xf>
    <xf numFmtId="165" fontId="5" fillId="36" borderId="21" xfId="44" applyNumberFormat="1" applyFont="1" applyFill="1" applyBorder="1" applyAlignment="1">
      <alignment/>
    </xf>
    <xf numFmtId="165" fontId="5" fillId="36" borderId="17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30" fillId="39" borderId="10" xfId="44" applyNumberFormat="1" applyFont="1" applyFill="1" applyBorder="1" applyAlignment="1">
      <alignment/>
    </xf>
    <xf numFmtId="165" fontId="5" fillId="36" borderId="12" xfId="44" applyNumberFormat="1" applyFont="1" applyFill="1" applyBorder="1" applyAlignment="1">
      <alignment/>
    </xf>
    <xf numFmtId="165" fontId="6" fillId="36" borderId="43" xfId="44" applyNumberFormat="1" applyFont="1" applyFill="1" applyBorder="1" applyAlignment="1">
      <alignment horizontal="center"/>
    </xf>
    <xf numFmtId="165" fontId="6" fillId="36" borderId="42" xfId="44" applyNumberFormat="1" applyFont="1" applyFill="1" applyBorder="1" applyAlignment="1">
      <alignment horizontal="center"/>
    </xf>
    <xf numFmtId="165" fontId="6" fillId="36" borderId="11" xfId="44" applyNumberFormat="1" applyFont="1" applyFill="1" applyBorder="1" applyAlignment="1">
      <alignment horizontal="center"/>
    </xf>
    <xf numFmtId="44" fontId="5" fillId="36" borderId="11" xfId="44" applyNumberFormat="1" applyFont="1" applyFill="1" applyBorder="1" applyAlignment="1">
      <alignment horizontal="center"/>
    </xf>
    <xf numFmtId="44" fontId="5" fillId="36" borderId="16" xfId="44" applyNumberFormat="1" applyFont="1" applyFill="1" applyBorder="1" applyAlignment="1">
      <alignment horizontal="center"/>
    </xf>
    <xf numFmtId="165" fontId="8" fillId="36" borderId="13" xfId="44" applyNumberFormat="1" applyFont="1" applyFill="1" applyBorder="1" applyAlignment="1">
      <alignment/>
    </xf>
    <xf numFmtId="165" fontId="5" fillId="36" borderId="16" xfId="44" applyNumberFormat="1" applyFont="1" applyFill="1" applyBorder="1" applyAlignment="1">
      <alignment/>
    </xf>
    <xf numFmtId="165" fontId="5" fillId="33" borderId="0" xfId="44" applyNumberFormat="1" applyFont="1" applyFill="1" applyBorder="1" applyAlignment="1">
      <alignment/>
    </xf>
    <xf numFmtId="44" fontId="5" fillId="33" borderId="0" xfId="44" applyNumberFormat="1" applyFont="1" applyFill="1" applyBorder="1" applyAlignment="1">
      <alignment horizontal="center"/>
    </xf>
    <xf numFmtId="165" fontId="6" fillId="33" borderId="16" xfId="44" applyNumberFormat="1" applyFont="1" applyFill="1" applyBorder="1" applyAlignment="1">
      <alignment horizontal="center"/>
    </xf>
    <xf numFmtId="165" fontId="6" fillId="33" borderId="13" xfId="44" applyNumberFormat="1" applyFont="1" applyFill="1" applyBorder="1" applyAlignment="1">
      <alignment horizontal="center"/>
    </xf>
    <xf numFmtId="0" fontId="33" fillId="36" borderId="19" xfId="0" applyFont="1" applyFill="1" applyBorder="1" applyAlignment="1">
      <alignment/>
    </xf>
    <xf numFmtId="0" fontId="30" fillId="36" borderId="12" xfId="0" applyFont="1" applyFill="1" applyBorder="1" applyAlignment="1">
      <alignment/>
    </xf>
    <xf numFmtId="165" fontId="30" fillId="33" borderId="0" xfId="44" applyNumberFormat="1" applyFont="1" applyFill="1" applyBorder="1" applyAlignment="1">
      <alignment/>
    </xf>
    <xf numFmtId="165" fontId="35" fillId="33" borderId="0" xfId="0" applyNumberFormat="1" applyFont="1" applyFill="1" applyBorder="1" applyAlignment="1">
      <alignment/>
    </xf>
    <xf numFmtId="165" fontId="35" fillId="33" borderId="0" xfId="44" applyNumberFormat="1" applyFont="1" applyFill="1" applyBorder="1" applyAlignment="1">
      <alignment/>
    </xf>
    <xf numFmtId="165" fontId="32" fillId="33" borderId="0" xfId="44" applyNumberFormat="1" applyFont="1" applyFill="1" applyBorder="1" applyAlignment="1">
      <alignment/>
    </xf>
    <xf numFmtId="165" fontId="30" fillId="36" borderId="13" xfId="44" applyNumberFormat="1" applyFont="1" applyFill="1" applyBorder="1" applyAlignment="1">
      <alignment/>
    </xf>
    <xf numFmtId="165" fontId="32" fillId="36" borderId="35" xfId="0" applyNumberFormat="1" applyFont="1" applyFill="1" applyBorder="1" applyAlignment="1">
      <alignment/>
    </xf>
    <xf numFmtId="165" fontId="32" fillId="36" borderId="38" xfId="44" applyNumberFormat="1" applyFont="1" applyFill="1" applyBorder="1" applyAlignment="1">
      <alignment/>
    </xf>
    <xf numFmtId="165" fontId="32" fillId="36" borderId="18" xfId="44" applyNumberFormat="1" applyFont="1" applyFill="1" applyBorder="1" applyAlignment="1">
      <alignment/>
    </xf>
    <xf numFmtId="165" fontId="5" fillId="33" borderId="16" xfId="44" applyNumberFormat="1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94" fillId="36" borderId="19" xfId="0" applyFont="1" applyFill="1" applyBorder="1" applyAlignment="1" applyProtection="1">
      <alignment horizontal="right"/>
      <protection locked="0"/>
    </xf>
    <xf numFmtId="42" fontId="32" fillId="36" borderId="12" xfId="0" applyNumberFormat="1" applyFont="1" applyFill="1" applyBorder="1" applyAlignment="1">
      <alignment/>
    </xf>
    <xf numFmtId="0" fontId="95" fillId="36" borderId="12" xfId="0" applyFont="1" applyFill="1" applyBorder="1" applyAlignment="1" applyProtection="1">
      <alignment horizontal="left"/>
      <protection locked="0"/>
    </xf>
    <xf numFmtId="42" fontId="95" fillId="36" borderId="12" xfId="0" applyNumberFormat="1" applyFont="1" applyFill="1" applyBorder="1" applyAlignment="1">
      <alignment/>
    </xf>
    <xf numFmtId="165" fontId="95" fillId="36" borderId="13" xfId="0" applyNumberFormat="1" applyFont="1" applyFill="1" applyBorder="1" applyAlignment="1" applyProtection="1">
      <alignment horizontal="center"/>
      <protection locked="0"/>
    </xf>
    <xf numFmtId="0" fontId="94" fillId="36" borderId="31" xfId="0" applyFont="1" applyFill="1" applyBorder="1" applyAlignment="1" applyProtection="1">
      <alignment horizontal="right"/>
      <protection locked="0"/>
    </xf>
    <xf numFmtId="42" fontId="95" fillId="36" borderId="32" xfId="0" applyNumberFormat="1" applyFont="1" applyFill="1" applyBorder="1" applyAlignment="1" applyProtection="1">
      <alignment/>
      <protection locked="0"/>
    </xf>
    <xf numFmtId="0" fontId="95" fillId="36" borderId="32" xfId="0" applyFont="1" applyFill="1" applyBorder="1" applyAlignment="1" applyProtection="1">
      <alignment/>
      <protection locked="0"/>
    </xf>
    <xf numFmtId="44" fontId="32" fillId="36" borderId="12" xfId="0" applyNumberFormat="1" applyFont="1" applyFill="1" applyBorder="1" applyAlignment="1">
      <alignment/>
    </xf>
    <xf numFmtId="165" fontId="95" fillId="36" borderId="12" xfId="44" applyNumberFormat="1" applyFont="1" applyFill="1" applyBorder="1" applyAlignment="1">
      <alignment horizontal="center"/>
    </xf>
    <xf numFmtId="165" fontId="95" fillId="36" borderId="13" xfId="44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42" fontId="87" fillId="36" borderId="0" xfId="0" applyNumberFormat="1" applyFont="1" applyFill="1" applyBorder="1" applyAlignment="1">
      <alignment/>
    </xf>
    <xf numFmtId="0" fontId="36" fillId="36" borderId="0" xfId="0" applyFont="1" applyFill="1" applyAlignment="1">
      <alignment horizontal="center" wrapText="1"/>
    </xf>
    <xf numFmtId="165" fontId="30" fillId="36" borderId="0" xfId="44" applyNumberFormat="1" applyFont="1" applyFill="1" applyBorder="1" applyAlignment="1">
      <alignment horizontal="center"/>
    </xf>
    <xf numFmtId="44" fontId="5" fillId="36" borderId="0" xfId="0" applyNumberFormat="1" applyFont="1" applyFill="1" applyBorder="1" applyAlignment="1">
      <alignment/>
    </xf>
    <xf numFmtId="165" fontId="87" fillId="36" borderId="0" xfId="44" applyNumberFormat="1" applyFont="1" applyFill="1" applyBorder="1" applyAlignment="1">
      <alignment horizontal="center"/>
    </xf>
    <xf numFmtId="0" fontId="90" fillId="34" borderId="26" xfId="0" applyFont="1" applyFill="1" applyBorder="1" applyAlignment="1" applyProtection="1">
      <alignment horizontal="right"/>
      <protection locked="0"/>
    </xf>
    <xf numFmtId="44" fontId="87" fillId="34" borderId="26" xfId="44" applyFont="1" applyFill="1" applyBorder="1" applyAlignment="1" applyProtection="1">
      <alignment/>
      <protection locked="0"/>
    </xf>
    <xf numFmtId="0" fontId="9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 wrapText="1"/>
    </xf>
    <xf numFmtId="37" fontId="87" fillId="35" borderId="0" xfId="44" applyNumberFormat="1" applyFont="1" applyFill="1" applyBorder="1" applyAlignment="1">
      <alignment horizontal="center"/>
    </xf>
    <xf numFmtId="37" fontId="87" fillId="33" borderId="0" xfId="44" applyNumberFormat="1" applyFont="1" applyFill="1" applyBorder="1" applyAlignment="1">
      <alignment horizontal="center"/>
    </xf>
    <xf numFmtId="165" fontId="87" fillId="33" borderId="0" xfId="44" applyNumberFormat="1" applyFont="1" applyFill="1" applyBorder="1" applyAlignment="1">
      <alignment horizontal="center"/>
    </xf>
    <xf numFmtId="44" fontId="34" fillId="33" borderId="0" xfId="0" applyNumberFormat="1" applyFont="1" applyFill="1" applyAlignment="1">
      <alignment horizontal="center"/>
    </xf>
    <xf numFmtId="166" fontId="34" fillId="33" borderId="0" xfId="0" applyNumberFormat="1" applyFont="1" applyFill="1" applyAlignment="1">
      <alignment horizontal="center"/>
    </xf>
    <xf numFmtId="166" fontId="34" fillId="36" borderId="18" xfId="0" applyNumberFormat="1" applyFont="1" applyFill="1" applyBorder="1" applyAlignment="1">
      <alignment horizontal="center"/>
    </xf>
    <xf numFmtId="44" fontId="34" fillId="36" borderId="11" xfId="0" applyNumberFormat="1" applyFont="1" applyFill="1" applyBorder="1" applyAlignment="1">
      <alignment horizontal="center"/>
    </xf>
    <xf numFmtId="44" fontId="30" fillId="36" borderId="11" xfId="44" applyFont="1" applyFill="1" applyBorder="1" applyAlignment="1">
      <alignment horizontal="center"/>
    </xf>
    <xf numFmtId="44" fontId="30" fillId="33" borderId="0" xfId="44" applyFont="1" applyFill="1" applyAlignment="1">
      <alignment horizontal="center"/>
    </xf>
    <xf numFmtId="44" fontId="30" fillId="36" borderId="14" xfId="44" applyFont="1" applyFill="1" applyBorder="1" applyAlignment="1">
      <alignment horizontal="center"/>
    </xf>
    <xf numFmtId="44" fontId="30" fillId="36" borderId="39" xfId="44" applyFont="1" applyFill="1" applyBorder="1" applyAlignment="1">
      <alignment horizontal="center"/>
    </xf>
    <xf numFmtId="0" fontId="8" fillId="36" borderId="2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3" fillId="36" borderId="44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39" xfId="0" applyBorder="1" applyAlignment="1">
      <alignment/>
    </xf>
    <xf numFmtId="171" fontId="30" fillId="36" borderId="14" xfId="44" applyNumberFormat="1" applyFont="1" applyFill="1" applyBorder="1" applyAlignment="1">
      <alignment horizontal="center"/>
    </xf>
    <xf numFmtId="171" fontId="5" fillId="36" borderId="39" xfId="0" applyNumberFormat="1" applyFont="1" applyFill="1" applyBorder="1" applyAlignment="1">
      <alignment horizontal="center"/>
    </xf>
    <xf numFmtId="9" fontId="34" fillId="36" borderId="15" xfId="0" applyNumberFormat="1" applyFont="1" applyFill="1" applyBorder="1" applyAlignment="1">
      <alignment horizontal="center"/>
    </xf>
    <xf numFmtId="9" fontId="34" fillId="36" borderId="4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tabSelected="1" zoomScale="80" zoomScaleNormal="80" zoomScalePageLayoutView="0" workbookViewId="0" topLeftCell="A116">
      <selection activeCell="H141" sqref="H141"/>
    </sheetView>
  </sheetViews>
  <sheetFormatPr defaultColWidth="9.140625" defaultRowHeight="12.75"/>
  <cols>
    <col min="1" max="1" width="65.140625" style="9" customWidth="1"/>
    <col min="2" max="2" width="21.00390625" style="9" customWidth="1"/>
    <col min="3" max="3" width="20.28125" style="9" customWidth="1"/>
    <col min="4" max="4" width="25.421875" style="9" customWidth="1"/>
    <col min="5" max="5" width="24.28125" style="9" customWidth="1"/>
    <col min="6" max="6" width="20.421875" style="274" bestFit="1" customWidth="1"/>
    <col min="7" max="7" width="20.7109375" style="274" customWidth="1"/>
    <col min="8" max="8" width="17.00390625" style="274" customWidth="1"/>
    <col min="9" max="9" width="12.28125" style="9" customWidth="1"/>
    <col min="10" max="16384" width="9.140625" style="9" customWidth="1"/>
  </cols>
  <sheetData>
    <row r="1" ht="16.5" customHeight="1"/>
    <row r="2" spans="1:5" ht="23.25">
      <c r="A2" s="10" t="s">
        <v>58</v>
      </c>
      <c r="C2" s="10"/>
      <c r="D2" s="10"/>
      <c r="E2" s="10"/>
    </row>
    <row r="3" spans="1:5" ht="23.25">
      <c r="A3" s="11" t="s">
        <v>62</v>
      </c>
      <c r="C3" s="10"/>
      <c r="D3" s="10"/>
      <c r="E3" s="10"/>
    </row>
    <row r="4" spans="1:5" ht="23.25">
      <c r="A4" s="11"/>
      <c r="C4" s="10"/>
      <c r="D4" s="10"/>
      <c r="E4" s="10"/>
    </row>
    <row r="5" spans="1:9" ht="18.75">
      <c r="A5" s="12" t="s">
        <v>59</v>
      </c>
      <c r="B5" s="13"/>
      <c r="C5" s="14"/>
      <c r="D5" s="14"/>
      <c r="E5" s="14"/>
      <c r="F5" s="275"/>
      <c r="G5" s="275"/>
      <c r="H5" s="275"/>
      <c r="I5" s="14"/>
    </row>
    <row r="6" spans="1:9" ht="18.75">
      <c r="A6" s="12" t="s">
        <v>60</v>
      </c>
      <c r="B6" s="13"/>
      <c r="C6" s="15" t="s">
        <v>99</v>
      </c>
      <c r="D6" s="15"/>
      <c r="E6" s="170"/>
      <c r="F6" s="275"/>
      <c r="G6" s="275"/>
      <c r="H6" s="275"/>
      <c r="I6" s="14"/>
    </row>
    <row r="7" spans="1:8" ht="15.75">
      <c r="A7" s="16" t="s">
        <v>131</v>
      </c>
      <c r="B7" s="169"/>
      <c r="C7" s="15" t="s">
        <v>100</v>
      </c>
      <c r="D7" s="15"/>
      <c r="E7" s="170"/>
      <c r="F7" s="275"/>
      <c r="G7" s="275"/>
      <c r="H7" s="275"/>
    </row>
    <row r="8" spans="1:8" ht="15.75">
      <c r="A8" s="17"/>
      <c r="B8" s="17"/>
      <c r="C8" s="12"/>
      <c r="D8" s="12"/>
      <c r="E8" s="18"/>
      <c r="F8" s="276"/>
      <c r="G8" s="276"/>
      <c r="H8" s="276"/>
    </row>
    <row r="9" spans="1:8" ht="19.5">
      <c r="A9" s="69" t="s">
        <v>57</v>
      </c>
      <c r="B9" s="70"/>
      <c r="C9" s="56">
        <v>2013</v>
      </c>
      <c r="D9" s="75"/>
      <c r="E9" s="76"/>
      <c r="F9" s="276"/>
      <c r="G9" s="276"/>
      <c r="H9" s="276"/>
    </row>
    <row r="10" spans="1:8" ht="19.5">
      <c r="A10" s="71" t="s">
        <v>0</v>
      </c>
      <c r="B10" s="71"/>
      <c r="C10" s="72"/>
      <c r="D10" s="77"/>
      <c r="E10" s="78"/>
      <c r="F10" s="277"/>
      <c r="G10" s="277"/>
      <c r="H10" s="277"/>
    </row>
    <row r="11" spans="1:8" ht="18.75">
      <c r="A11" s="69" t="s">
        <v>61</v>
      </c>
      <c r="B11" s="53"/>
      <c r="C11" s="65">
        <v>3000</v>
      </c>
      <c r="D11" s="79" t="s">
        <v>102</v>
      </c>
      <c r="E11" s="53"/>
      <c r="F11" s="278"/>
      <c r="G11" s="279"/>
      <c r="H11" s="279"/>
    </row>
    <row r="12" spans="1:8" ht="18.75">
      <c r="A12" s="69" t="s">
        <v>63</v>
      </c>
      <c r="B12" s="53"/>
      <c r="C12" s="65">
        <v>1200</v>
      </c>
      <c r="D12" s="79" t="s">
        <v>103</v>
      </c>
      <c r="E12" s="53"/>
      <c r="F12" s="278"/>
      <c r="G12" s="279"/>
      <c r="H12" s="280"/>
    </row>
    <row r="13" spans="1:8" ht="18.75">
      <c r="A13" s="69"/>
      <c r="B13" s="53"/>
      <c r="C13" s="73"/>
      <c r="D13" s="80"/>
      <c r="E13" s="53"/>
      <c r="F13" s="278"/>
      <c r="G13" s="279"/>
      <c r="H13" s="280"/>
    </row>
    <row r="14" spans="1:8" ht="18.75">
      <c r="A14" s="69" t="s">
        <v>101</v>
      </c>
      <c r="B14" s="53"/>
      <c r="C14" s="66"/>
      <c r="D14" s="80" t="s">
        <v>103</v>
      </c>
      <c r="E14" s="53"/>
      <c r="F14" s="278"/>
      <c r="G14" s="279"/>
      <c r="H14" s="280"/>
    </row>
    <row r="15" spans="1:8" ht="15">
      <c r="A15" s="53"/>
      <c r="B15" s="53"/>
      <c r="C15" s="74"/>
      <c r="D15" s="74"/>
      <c r="E15" s="81"/>
      <c r="F15" s="279"/>
      <c r="G15" s="279"/>
      <c r="H15" s="280"/>
    </row>
    <row r="16" spans="1:8" ht="15.75" thickBot="1">
      <c r="A16" s="53"/>
      <c r="B16" s="53"/>
      <c r="C16" s="74"/>
      <c r="D16" s="74"/>
      <c r="E16" s="81"/>
      <c r="F16" s="279"/>
      <c r="G16" s="279"/>
      <c r="H16" s="280"/>
    </row>
    <row r="17" spans="1:8" ht="16.5" thickBot="1">
      <c r="A17" s="90" t="s">
        <v>1</v>
      </c>
      <c r="B17" s="88" t="s">
        <v>2</v>
      </c>
      <c r="C17" s="91"/>
      <c r="D17" s="91"/>
      <c r="E17" s="312"/>
      <c r="F17" s="313" t="s">
        <v>153</v>
      </c>
      <c r="G17" s="313" t="s">
        <v>154</v>
      </c>
      <c r="H17" s="316" t="s">
        <v>155</v>
      </c>
    </row>
    <row r="18" spans="1:8" ht="18.75">
      <c r="A18" s="82" t="s">
        <v>3</v>
      </c>
      <c r="B18" s="54">
        <v>0</v>
      </c>
      <c r="C18" s="55">
        <v>31200</v>
      </c>
      <c r="D18" s="42"/>
      <c r="E18" s="85"/>
      <c r="F18" s="319">
        <f>SUM(C18/$C$12)</f>
        <v>26</v>
      </c>
      <c r="G18" s="314">
        <f>C18/$C$11</f>
        <v>10.4</v>
      </c>
      <c r="H18" s="317">
        <f>SUM(C18/$C$30)</f>
        <v>0.6280193236714976</v>
      </c>
    </row>
    <row r="19" spans="1:8" ht="18.75">
      <c r="A19" s="82" t="s">
        <v>4</v>
      </c>
      <c r="B19" s="54">
        <v>0</v>
      </c>
      <c r="C19" s="55">
        <v>18480</v>
      </c>
      <c r="D19" s="42"/>
      <c r="E19" s="85"/>
      <c r="F19" s="320">
        <f>SUM(C19/$C$12)</f>
        <v>15.4</v>
      </c>
      <c r="G19" s="314">
        <f aca="true" t="shared" si="0" ref="G19:G29">C19/$C$11</f>
        <v>6.16</v>
      </c>
      <c r="H19" s="317">
        <f aca="true" t="shared" si="1" ref="H19:H29">SUM(C19/$C$30)</f>
        <v>0.3719806763285024</v>
      </c>
    </row>
    <row r="20" spans="1:8" ht="18.75">
      <c r="A20" s="82" t="s">
        <v>5</v>
      </c>
      <c r="B20" s="54">
        <v>0</v>
      </c>
      <c r="C20" s="55">
        <v>0</v>
      </c>
      <c r="D20" s="42"/>
      <c r="E20" s="85"/>
      <c r="F20" s="320">
        <f aca="true" t="shared" si="2" ref="F20:F29">SUM(C20/$C$12)</f>
        <v>0</v>
      </c>
      <c r="G20" s="314">
        <f t="shared" si="0"/>
        <v>0</v>
      </c>
      <c r="H20" s="317">
        <f t="shared" si="1"/>
        <v>0</v>
      </c>
    </row>
    <row r="21" spans="1:8" ht="18.75">
      <c r="A21" s="82" t="s">
        <v>6</v>
      </c>
      <c r="B21" s="54">
        <v>0</v>
      </c>
      <c r="C21" s="55">
        <v>0</v>
      </c>
      <c r="D21" s="42"/>
      <c r="E21" s="85"/>
      <c r="F21" s="320">
        <f t="shared" si="2"/>
        <v>0</v>
      </c>
      <c r="G21" s="314">
        <f t="shared" si="0"/>
        <v>0</v>
      </c>
      <c r="H21" s="317">
        <f t="shared" si="1"/>
        <v>0</v>
      </c>
    </row>
    <row r="22" spans="1:8" ht="18.75">
      <c r="A22" s="82" t="s">
        <v>7</v>
      </c>
      <c r="B22" s="54">
        <v>0</v>
      </c>
      <c r="C22" s="55">
        <v>0</v>
      </c>
      <c r="D22" s="42"/>
      <c r="E22" s="85"/>
      <c r="F22" s="320">
        <f t="shared" si="2"/>
        <v>0</v>
      </c>
      <c r="G22" s="314">
        <f t="shared" si="0"/>
        <v>0</v>
      </c>
      <c r="H22" s="317">
        <f t="shared" si="1"/>
        <v>0</v>
      </c>
    </row>
    <row r="23" spans="1:8" ht="18.75">
      <c r="A23" s="82" t="s">
        <v>8</v>
      </c>
      <c r="B23" s="54">
        <v>0</v>
      </c>
      <c r="C23" s="55">
        <v>0</v>
      </c>
      <c r="D23" s="42"/>
      <c r="E23" s="85"/>
      <c r="F23" s="320">
        <f t="shared" si="2"/>
        <v>0</v>
      </c>
      <c r="G23" s="314">
        <f t="shared" si="0"/>
        <v>0</v>
      </c>
      <c r="H23" s="317">
        <f t="shared" si="1"/>
        <v>0</v>
      </c>
    </row>
    <row r="24" spans="1:8" ht="18.75">
      <c r="A24" s="82" t="s">
        <v>9</v>
      </c>
      <c r="B24" s="54">
        <v>0</v>
      </c>
      <c r="C24" s="55">
        <v>0</v>
      </c>
      <c r="D24" s="42"/>
      <c r="E24" s="85"/>
      <c r="F24" s="320">
        <f t="shared" si="2"/>
        <v>0</v>
      </c>
      <c r="G24" s="314">
        <f t="shared" si="0"/>
        <v>0</v>
      </c>
      <c r="H24" s="317">
        <f t="shared" si="1"/>
        <v>0</v>
      </c>
    </row>
    <row r="25" spans="1:8" ht="18.75">
      <c r="A25" s="53"/>
      <c r="B25" s="53"/>
      <c r="C25" s="84"/>
      <c r="D25" s="84"/>
      <c r="E25" s="85"/>
      <c r="F25" s="320">
        <f t="shared" si="2"/>
        <v>0</v>
      </c>
      <c r="G25" s="314">
        <f t="shared" si="0"/>
        <v>0</v>
      </c>
      <c r="H25" s="317">
        <f t="shared" si="1"/>
        <v>0</v>
      </c>
    </row>
    <row r="26" spans="1:8" ht="18.75">
      <c r="A26" s="82" t="s">
        <v>95</v>
      </c>
      <c r="B26" s="33" t="s">
        <v>10</v>
      </c>
      <c r="C26" s="55">
        <v>0</v>
      </c>
      <c r="D26" s="42"/>
      <c r="E26" s="85"/>
      <c r="F26" s="320">
        <f t="shared" si="2"/>
        <v>0</v>
      </c>
      <c r="G26" s="314">
        <f t="shared" si="0"/>
        <v>0</v>
      </c>
      <c r="H26" s="317">
        <f t="shared" si="1"/>
        <v>0</v>
      </c>
    </row>
    <row r="27" spans="1:8" ht="18.75">
      <c r="A27" s="82" t="s">
        <v>11</v>
      </c>
      <c r="B27" s="33" t="s">
        <v>126</v>
      </c>
      <c r="C27" s="55">
        <v>0</v>
      </c>
      <c r="D27" s="42"/>
      <c r="E27" s="85"/>
      <c r="F27" s="320">
        <f t="shared" si="2"/>
        <v>0</v>
      </c>
      <c r="G27" s="314">
        <f t="shared" si="0"/>
        <v>0</v>
      </c>
      <c r="H27" s="317">
        <f t="shared" si="1"/>
        <v>0</v>
      </c>
    </row>
    <row r="28" spans="1:8" ht="18.75">
      <c r="A28" s="82" t="s">
        <v>12</v>
      </c>
      <c r="B28" s="33"/>
      <c r="C28" s="55">
        <v>0</v>
      </c>
      <c r="D28" s="42"/>
      <c r="E28" s="85"/>
      <c r="F28" s="320">
        <f t="shared" si="2"/>
        <v>0</v>
      </c>
      <c r="G28" s="314">
        <f t="shared" si="0"/>
        <v>0</v>
      </c>
      <c r="H28" s="317">
        <f t="shared" si="1"/>
        <v>0</v>
      </c>
    </row>
    <row r="29" spans="1:8" ht="19.5" thickBot="1">
      <c r="A29" s="83" t="s">
        <v>12</v>
      </c>
      <c r="B29" s="33"/>
      <c r="C29" s="55">
        <v>0</v>
      </c>
      <c r="D29" s="42"/>
      <c r="E29" s="85"/>
      <c r="F29" s="321">
        <f t="shared" si="2"/>
        <v>0</v>
      </c>
      <c r="G29" s="315">
        <f t="shared" si="0"/>
        <v>0</v>
      </c>
      <c r="H29" s="318">
        <f t="shared" si="1"/>
        <v>0</v>
      </c>
    </row>
    <row r="30" spans="1:8" ht="19.5" thickBot="1">
      <c r="A30" s="188" t="s">
        <v>13</v>
      </c>
      <c r="B30" s="64"/>
      <c r="C30" s="62">
        <f>SUM(C18:C29)</f>
        <v>49680</v>
      </c>
      <c r="D30" s="34"/>
      <c r="E30" s="34"/>
      <c r="F30" s="282">
        <f>SUM(C30/$C$12)</f>
        <v>41.4</v>
      </c>
      <c r="G30" s="282">
        <f>SUM(C30/$C$11)</f>
        <v>16.56</v>
      </c>
      <c r="H30" s="283">
        <f>C30/$C$30</f>
        <v>1</v>
      </c>
    </row>
    <row r="31" spans="1:8" ht="15">
      <c r="A31" s="53"/>
      <c r="B31" s="53"/>
      <c r="C31" s="86"/>
      <c r="D31" s="86"/>
      <c r="E31" s="86"/>
      <c r="F31" s="284"/>
      <c r="G31" s="284"/>
      <c r="H31" s="284"/>
    </row>
    <row r="32" spans="1:8" ht="16.5" thickBot="1">
      <c r="A32" s="87" t="s">
        <v>14</v>
      </c>
      <c r="B32" s="89"/>
      <c r="C32" s="89"/>
      <c r="D32" s="89"/>
      <c r="E32" s="89"/>
      <c r="F32" s="284"/>
      <c r="G32" s="284"/>
      <c r="H32" s="284"/>
    </row>
    <row r="33" spans="1:8" ht="16.5" thickBot="1">
      <c r="A33" s="87" t="s">
        <v>76</v>
      </c>
      <c r="B33" s="88" t="s">
        <v>150</v>
      </c>
      <c r="C33" s="89"/>
      <c r="D33" s="171"/>
      <c r="E33" s="171"/>
      <c r="F33" s="313" t="s">
        <v>153</v>
      </c>
      <c r="G33" s="313" t="s">
        <v>154</v>
      </c>
      <c r="H33" s="311" t="s">
        <v>155</v>
      </c>
    </row>
    <row r="34" spans="1:8" ht="18.75">
      <c r="A34" s="82" t="s">
        <v>19</v>
      </c>
      <c r="B34" s="33"/>
      <c r="C34" s="55">
        <v>0</v>
      </c>
      <c r="D34" s="42"/>
      <c r="E34" s="85"/>
      <c r="F34" s="322">
        <f>SUM(C34/$C$12)</f>
        <v>0</v>
      </c>
      <c r="G34" s="322">
        <f aca="true" t="shared" si="3" ref="G34:G53">C34/$C$11</f>
        <v>0</v>
      </c>
      <c r="H34" s="323">
        <f aca="true" t="shared" si="4" ref="H34:H53">SUM(C34/$C$30)</f>
        <v>0</v>
      </c>
    </row>
    <row r="35" spans="1:8" ht="18.75">
      <c r="A35" s="82" t="s">
        <v>56</v>
      </c>
      <c r="B35" s="33"/>
      <c r="C35" s="55">
        <v>0</v>
      </c>
      <c r="D35" s="42"/>
      <c r="E35" s="85"/>
      <c r="F35" s="314">
        <f aca="true" t="shared" si="5" ref="F35:F53">SUM(C35/$C$12)</f>
        <v>0</v>
      </c>
      <c r="G35" s="314">
        <f t="shared" si="3"/>
        <v>0</v>
      </c>
      <c r="H35" s="317">
        <f t="shared" si="4"/>
        <v>0</v>
      </c>
    </row>
    <row r="36" spans="1:8" ht="18.75">
      <c r="A36" s="82" t="s">
        <v>20</v>
      </c>
      <c r="B36" s="33"/>
      <c r="C36" s="55">
        <v>0</v>
      </c>
      <c r="D36" s="42"/>
      <c r="E36" s="85"/>
      <c r="F36" s="314">
        <f t="shared" si="5"/>
        <v>0</v>
      </c>
      <c r="G36" s="314">
        <f t="shared" si="3"/>
        <v>0</v>
      </c>
      <c r="H36" s="317">
        <f t="shared" si="4"/>
        <v>0</v>
      </c>
    </row>
    <row r="37" spans="1:8" ht="18.75">
      <c r="A37" s="82" t="s">
        <v>21</v>
      </c>
      <c r="B37" s="33"/>
      <c r="C37" s="55">
        <v>0</v>
      </c>
      <c r="D37" s="42"/>
      <c r="E37" s="85"/>
      <c r="F37" s="314">
        <f t="shared" si="5"/>
        <v>0</v>
      </c>
      <c r="G37" s="314">
        <f t="shared" si="3"/>
        <v>0</v>
      </c>
      <c r="H37" s="317">
        <f t="shared" si="4"/>
        <v>0</v>
      </c>
    </row>
    <row r="38" spans="1:8" ht="18.75">
      <c r="A38" s="82" t="s">
        <v>17</v>
      </c>
      <c r="B38" s="33"/>
      <c r="C38" s="55">
        <v>0</v>
      </c>
      <c r="D38" s="42"/>
      <c r="E38" s="85"/>
      <c r="F38" s="314">
        <f t="shared" si="5"/>
        <v>0</v>
      </c>
      <c r="G38" s="314">
        <f t="shared" si="3"/>
        <v>0</v>
      </c>
      <c r="H38" s="317">
        <f t="shared" si="4"/>
        <v>0</v>
      </c>
    </row>
    <row r="39" spans="1:8" ht="18.75">
      <c r="A39" s="82" t="s">
        <v>18</v>
      </c>
      <c r="B39" s="33"/>
      <c r="C39" s="55">
        <v>0</v>
      </c>
      <c r="D39" s="42"/>
      <c r="E39" s="85"/>
      <c r="F39" s="314">
        <f t="shared" si="5"/>
        <v>0</v>
      </c>
      <c r="G39" s="314">
        <f t="shared" si="3"/>
        <v>0</v>
      </c>
      <c r="H39" s="317">
        <f t="shared" si="4"/>
        <v>0</v>
      </c>
    </row>
    <row r="40" spans="1:8" ht="18.75">
      <c r="A40" s="82" t="s">
        <v>22</v>
      </c>
      <c r="B40" s="33"/>
      <c r="C40" s="55">
        <v>0</v>
      </c>
      <c r="D40" s="42"/>
      <c r="E40" s="85"/>
      <c r="F40" s="314">
        <f t="shared" si="5"/>
        <v>0</v>
      </c>
      <c r="G40" s="314">
        <f t="shared" si="3"/>
        <v>0</v>
      </c>
      <c r="H40" s="317">
        <f t="shared" si="4"/>
        <v>0</v>
      </c>
    </row>
    <row r="41" spans="1:8" ht="18.75">
      <c r="A41" s="82" t="s">
        <v>24</v>
      </c>
      <c r="B41" s="33"/>
      <c r="C41" s="55">
        <v>0</v>
      </c>
      <c r="D41" s="42"/>
      <c r="E41" s="85"/>
      <c r="F41" s="314">
        <f t="shared" si="5"/>
        <v>0</v>
      </c>
      <c r="G41" s="314">
        <f t="shared" si="3"/>
        <v>0</v>
      </c>
      <c r="H41" s="317">
        <f t="shared" si="4"/>
        <v>0</v>
      </c>
    </row>
    <row r="42" spans="1:8" ht="18.75">
      <c r="A42" s="82" t="s">
        <v>25</v>
      </c>
      <c r="B42" s="33"/>
      <c r="C42" s="55">
        <v>0</v>
      </c>
      <c r="D42" s="42"/>
      <c r="E42" s="85"/>
      <c r="F42" s="314">
        <f t="shared" si="5"/>
        <v>0</v>
      </c>
      <c r="G42" s="314">
        <f t="shared" si="3"/>
        <v>0</v>
      </c>
      <c r="H42" s="317">
        <f t="shared" si="4"/>
        <v>0</v>
      </c>
    </row>
    <row r="43" spans="1:8" ht="18.75">
      <c r="A43" s="82" t="s">
        <v>114</v>
      </c>
      <c r="B43" s="33"/>
      <c r="C43" s="55">
        <v>0</v>
      </c>
      <c r="D43" s="42"/>
      <c r="E43" s="85"/>
      <c r="F43" s="314">
        <f t="shared" si="5"/>
        <v>0</v>
      </c>
      <c r="G43" s="314">
        <f t="shared" si="3"/>
        <v>0</v>
      </c>
      <c r="H43" s="317">
        <f t="shared" si="4"/>
        <v>0</v>
      </c>
    </row>
    <row r="44" spans="1:8" ht="18.75">
      <c r="A44" s="82" t="s">
        <v>78</v>
      </c>
      <c r="B44" s="37"/>
      <c r="C44" s="55">
        <v>0</v>
      </c>
      <c r="D44" s="42"/>
      <c r="E44" s="85"/>
      <c r="F44" s="314">
        <f t="shared" si="5"/>
        <v>0</v>
      </c>
      <c r="G44" s="314">
        <f t="shared" si="3"/>
        <v>0</v>
      </c>
      <c r="H44" s="317">
        <f t="shared" si="4"/>
        <v>0</v>
      </c>
    </row>
    <row r="45" spans="1:8" ht="18.75">
      <c r="A45" s="82" t="s">
        <v>26</v>
      </c>
      <c r="B45" s="33"/>
      <c r="C45" s="55">
        <v>0</v>
      </c>
      <c r="D45" s="42"/>
      <c r="E45" s="85"/>
      <c r="F45" s="314">
        <f t="shared" si="5"/>
        <v>0</v>
      </c>
      <c r="G45" s="314">
        <f t="shared" si="3"/>
        <v>0</v>
      </c>
      <c r="H45" s="317">
        <f t="shared" si="4"/>
        <v>0</v>
      </c>
    </row>
    <row r="46" spans="1:8" ht="18.75">
      <c r="A46" s="82" t="s">
        <v>53</v>
      </c>
      <c r="B46" s="33"/>
      <c r="C46" s="55">
        <v>0</v>
      </c>
      <c r="D46" s="42"/>
      <c r="E46" s="85"/>
      <c r="F46" s="314">
        <f t="shared" si="5"/>
        <v>0</v>
      </c>
      <c r="G46" s="314">
        <f t="shared" si="3"/>
        <v>0</v>
      </c>
      <c r="H46" s="317">
        <f t="shared" si="4"/>
        <v>0</v>
      </c>
    </row>
    <row r="47" spans="1:8" ht="18.75">
      <c r="A47" s="82" t="s">
        <v>27</v>
      </c>
      <c r="B47" s="33"/>
      <c r="C47" s="55">
        <v>0</v>
      </c>
      <c r="D47" s="42"/>
      <c r="E47" s="85"/>
      <c r="F47" s="314">
        <f t="shared" si="5"/>
        <v>0</v>
      </c>
      <c r="G47" s="314">
        <f t="shared" si="3"/>
        <v>0</v>
      </c>
      <c r="H47" s="317">
        <f t="shared" si="4"/>
        <v>0</v>
      </c>
    </row>
    <row r="48" spans="1:8" ht="18.75">
      <c r="A48" s="82" t="s">
        <v>128</v>
      </c>
      <c r="B48" s="33"/>
      <c r="C48" s="55">
        <v>0</v>
      </c>
      <c r="D48" s="42"/>
      <c r="E48" s="85"/>
      <c r="F48" s="314">
        <f t="shared" si="5"/>
        <v>0</v>
      </c>
      <c r="G48" s="314">
        <f t="shared" si="3"/>
        <v>0</v>
      </c>
      <c r="H48" s="317">
        <f t="shared" si="4"/>
        <v>0</v>
      </c>
    </row>
    <row r="49" spans="1:8" ht="18.75">
      <c r="A49" s="82" t="s">
        <v>54</v>
      </c>
      <c r="B49" s="33"/>
      <c r="C49" s="55">
        <v>1</v>
      </c>
      <c r="D49" s="42"/>
      <c r="E49" s="85"/>
      <c r="F49" s="314">
        <f t="shared" si="5"/>
        <v>0.0008333333333333334</v>
      </c>
      <c r="G49" s="314">
        <f t="shared" si="3"/>
        <v>0.0003333333333333333</v>
      </c>
      <c r="H49" s="317">
        <f t="shared" si="4"/>
        <v>2.0128824476650564E-05</v>
      </c>
    </row>
    <row r="50" spans="1:8" ht="18.75">
      <c r="A50" s="82" t="s">
        <v>55</v>
      </c>
      <c r="B50" s="33"/>
      <c r="C50" s="55">
        <v>0</v>
      </c>
      <c r="D50" s="42"/>
      <c r="E50" s="85"/>
      <c r="F50" s="314">
        <f t="shared" si="5"/>
        <v>0</v>
      </c>
      <c r="G50" s="314">
        <f t="shared" si="3"/>
        <v>0</v>
      </c>
      <c r="H50" s="317">
        <f t="shared" si="4"/>
        <v>0</v>
      </c>
    </row>
    <row r="51" spans="1:8" ht="18.75">
      <c r="A51" s="82" t="s">
        <v>79</v>
      </c>
      <c r="B51" s="33"/>
      <c r="C51" s="55">
        <v>0</v>
      </c>
      <c r="D51" s="42"/>
      <c r="E51" s="85"/>
      <c r="F51" s="314">
        <f t="shared" si="5"/>
        <v>0</v>
      </c>
      <c r="G51" s="314">
        <f t="shared" si="3"/>
        <v>0</v>
      </c>
      <c r="H51" s="317">
        <f t="shared" si="4"/>
        <v>0</v>
      </c>
    </row>
    <row r="52" spans="1:8" ht="18.75">
      <c r="A52" s="82" t="s">
        <v>79</v>
      </c>
      <c r="B52" s="33"/>
      <c r="C52" s="55">
        <v>0</v>
      </c>
      <c r="D52" s="42"/>
      <c r="E52" s="85"/>
      <c r="F52" s="314">
        <f t="shared" si="5"/>
        <v>0</v>
      </c>
      <c r="G52" s="314">
        <f t="shared" si="3"/>
        <v>0</v>
      </c>
      <c r="H52" s="317">
        <f t="shared" si="4"/>
        <v>0</v>
      </c>
    </row>
    <row r="53" spans="1:8" ht="19.5" thickBot="1">
      <c r="A53" s="82" t="s">
        <v>79</v>
      </c>
      <c r="B53" s="33"/>
      <c r="C53" s="55">
        <v>0</v>
      </c>
      <c r="D53" s="42"/>
      <c r="E53" s="85"/>
      <c r="F53" s="315">
        <f t="shared" si="5"/>
        <v>0</v>
      </c>
      <c r="G53" s="315">
        <f t="shared" si="3"/>
        <v>0</v>
      </c>
      <c r="H53" s="318">
        <f t="shared" si="4"/>
        <v>0</v>
      </c>
    </row>
    <row r="54" spans="1:8" ht="19.5" thickBot="1">
      <c r="A54" s="70"/>
      <c r="B54" s="52"/>
      <c r="C54" s="94"/>
      <c r="D54" s="42"/>
      <c r="E54" s="339"/>
      <c r="F54" s="285"/>
      <c r="G54" s="285"/>
      <c r="H54" s="286"/>
    </row>
    <row r="55" spans="1:8" ht="19.5" thickBot="1">
      <c r="A55" s="87" t="s">
        <v>77</v>
      </c>
      <c r="B55" s="88"/>
      <c r="C55" s="95"/>
      <c r="D55" s="325" t="s">
        <v>97</v>
      </c>
      <c r="E55" s="324" t="s">
        <v>113</v>
      </c>
      <c r="F55" s="313" t="s">
        <v>153</v>
      </c>
      <c r="G55" s="313" t="s">
        <v>154</v>
      </c>
      <c r="H55" s="311" t="s">
        <v>155</v>
      </c>
    </row>
    <row r="56" spans="1:8" ht="18.75">
      <c r="A56" s="82" t="s">
        <v>23</v>
      </c>
      <c r="B56" s="33"/>
      <c r="C56" s="55">
        <v>10</v>
      </c>
      <c r="D56" s="326">
        <v>1</v>
      </c>
      <c r="E56" s="328">
        <f>SUM(C56*D56)</f>
        <v>10</v>
      </c>
      <c r="F56" s="314">
        <f aca="true" t="shared" si="6" ref="F56:F63">SUM(C56/$C$12)</f>
        <v>0.008333333333333333</v>
      </c>
      <c r="G56" s="314">
        <f aca="true" t="shared" si="7" ref="G56:G63">C56/$C$11</f>
        <v>0.0033333333333333335</v>
      </c>
      <c r="H56" s="317">
        <f aca="true" t="shared" si="8" ref="H56:H63">SUM(C56/$C$30)</f>
        <v>0.00020128824476650564</v>
      </c>
    </row>
    <row r="57" spans="1:8" ht="18.75">
      <c r="A57" s="82" t="s">
        <v>28</v>
      </c>
      <c r="B57" s="33"/>
      <c r="C57" s="55">
        <v>0</v>
      </c>
      <c r="D57" s="326">
        <v>1</v>
      </c>
      <c r="E57" s="328">
        <f aca="true" t="shared" si="9" ref="E57:E63">SUM(C57*D57)</f>
        <v>0</v>
      </c>
      <c r="F57" s="314">
        <f t="shared" si="6"/>
        <v>0</v>
      </c>
      <c r="G57" s="314">
        <f t="shared" si="7"/>
        <v>0</v>
      </c>
      <c r="H57" s="317">
        <f t="shared" si="8"/>
        <v>0</v>
      </c>
    </row>
    <row r="58" spans="1:8" ht="18.75">
      <c r="A58" s="82" t="s">
        <v>29</v>
      </c>
      <c r="B58" s="33"/>
      <c r="C58" s="55">
        <v>0</v>
      </c>
      <c r="D58" s="326">
        <v>0.5</v>
      </c>
      <c r="E58" s="328">
        <f t="shared" si="9"/>
        <v>0</v>
      </c>
      <c r="F58" s="314">
        <f t="shared" si="6"/>
        <v>0</v>
      </c>
      <c r="G58" s="314">
        <f t="shared" si="7"/>
        <v>0</v>
      </c>
      <c r="H58" s="317">
        <f t="shared" si="8"/>
        <v>0</v>
      </c>
    </row>
    <row r="59" spans="1:8" ht="18.75">
      <c r="A59" s="82" t="s">
        <v>127</v>
      </c>
      <c r="B59" s="33"/>
      <c r="C59" s="55">
        <v>0</v>
      </c>
      <c r="D59" s="326">
        <v>0</v>
      </c>
      <c r="E59" s="328">
        <f t="shared" si="9"/>
        <v>0</v>
      </c>
      <c r="F59" s="314">
        <f t="shared" si="6"/>
        <v>0</v>
      </c>
      <c r="G59" s="314">
        <f t="shared" si="7"/>
        <v>0</v>
      </c>
      <c r="H59" s="317">
        <f t="shared" si="8"/>
        <v>0</v>
      </c>
    </row>
    <row r="60" spans="1:8" ht="18.75">
      <c r="A60" s="82" t="s">
        <v>12</v>
      </c>
      <c r="B60" s="33"/>
      <c r="C60" s="55">
        <v>0</v>
      </c>
      <c r="D60" s="326">
        <v>0</v>
      </c>
      <c r="E60" s="328">
        <f t="shared" si="9"/>
        <v>0</v>
      </c>
      <c r="F60" s="314">
        <f t="shared" si="6"/>
        <v>0</v>
      </c>
      <c r="G60" s="314">
        <f t="shared" si="7"/>
        <v>0</v>
      </c>
      <c r="H60" s="317">
        <f t="shared" si="8"/>
        <v>0</v>
      </c>
    </row>
    <row r="61" spans="1:8" ht="18.75">
      <c r="A61" s="82" t="s">
        <v>12</v>
      </c>
      <c r="B61" s="33"/>
      <c r="C61" s="55">
        <v>0</v>
      </c>
      <c r="D61" s="326">
        <v>0</v>
      </c>
      <c r="E61" s="328">
        <f t="shared" si="9"/>
        <v>0</v>
      </c>
      <c r="F61" s="314">
        <f t="shared" si="6"/>
        <v>0</v>
      </c>
      <c r="G61" s="314">
        <f t="shared" si="7"/>
        <v>0</v>
      </c>
      <c r="H61" s="317">
        <f t="shared" si="8"/>
        <v>0</v>
      </c>
    </row>
    <row r="62" spans="1:8" ht="18.75">
      <c r="A62" s="82" t="s">
        <v>30</v>
      </c>
      <c r="B62" s="33"/>
      <c r="C62" s="55">
        <v>0</v>
      </c>
      <c r="D62" s="326">
        <v>0.8</v>
      </c>
      <c r="E62" s="328">
        <f t="shared" si="9"/>
        <v>0</v>
      </c>
      <c r="F62" s="314">
        <f t="shared" si="6"/>
        <v>0</v>
      </c>
      <c r="G62" s="314">
        <f t="shared" si="7"/>
        <v>0</v>
      </c>
      <c r="H62" s="317">
        <f t="shared" si="8"/>
        <v>0</v>
      </c>
    </row>
    <row r="63" spans="1:8" ht="19.5" thickBot="1">
      <c r="A63" s="82" t="s">
        <v>31</v>
      </c>
      <c r="B63" s="33"/>
      <c r="C63" s="55">
        <v>0</v>
      </c>
      <c r="D63" s="327">
        <v>1</v>
      </c>
      <c r="E63" s="329">
        <f t="shared" si="9"/>
        <v>0</v>
      </c>
      <c r="F63" s="314">
        <f t="shared" si="6"/>
        <v>0</v>
      </c>
      <c r="G63" s="314">
        <f t="shared" si="7"/>
        <v>0</v>
      </c>
      <c r="H63" s="317">
        <f t="shared" si="8"/>
        <v>0</v>
      </c>
    </row>
    <row r="64" spans="1:8" ht="19.5" thickBot="1">
      <c r="A64" s="187" t="s">
        <v>125</v>
      </c>
      <c r="B64" s="127"/>
      <c r="C64" s="128">
        <f>SUM(C34:C63)+C72+C74+C76</f>
        <v>11</v>
      </c>
      <c r="D64" s="129"/>
      <c r="E64" s="130">
        <f>SUM(C34:C53)++SUM(E56:E63)+E72+E74+E76</f>
        <v>11</v>
      </c>
      <c r="F64" s="287">
        <f>SUM(E64/$C$12)</f>
        <v>0.009166666666666667</v>
      </c>
      <c r="G64" s="287">
        <f>SUM(E64/$C$11)</f>
        <v>0.0036666666666666666</v>
      </c>
      <c r="H64" s="288"/>
    </row>
    <row r="65" spans="1:8" ht="17.25" thickBot="1">
      <c r="A65" s="70"/>
      <c r="B65" s="115"/>
      <c r="C65" s="116"/>
      <c r="D65" s="115"/>
      <c r="E65" s="115"/>
      <c r="F65" s="313" t="s">
        <v>153</v>
      </c>
      <c r="G65" s="313" t="s">
        <v>154</v>
      </c>
      <c r="H65" s="311" t="s">
        <v>155</v>
      </c>
    </row>
    <row r="66" spans="1:8" ht="18.75">
      <c r="A66" s="183" t="s">
        <v>32</v>
      </c>
      <c r="B66" s="136"/>
      <c r="C66" s="137">
        <f>C30</f>
        <v>49680</v>
      </c>
      <c r="D66" s="138"/>
      <c r="E66" s="340"/>
      <c r="F66" s="343">
        <f>F30</f>
        <v>41.4</v>
      </c>
      <c r="G66" s="343">
        <f>G30</f>
        <v>16.56</v>
      </c>
      <c r="H66" s="346">
        <f>H30</f>
        <v>1</v>
      </c>
    </row>
    <row r="67" spans="1:8" ht="18.75">
      <c r="A67" s="186" t="s">
        <v>33</v>
      </c>
      <c r="B67" s="142"/>
      <c r="C67" s="143">
        <f>E64</f>
        <v>11</v>
      </c>
      <c r="D67" s="144"/>
      <c r="E67" s="341"/>
      <c r="F67" s="344">
        <f>SUM(F38:F63)</f>
        <v>0.009166666666666667</v>
      </c>
      <c r="G67" s="344">
        <f>SUM(G38:G63)</f>
        <v>0.003666666666666667</v>
      </c>
      <c r="H67" s="347">
        <f>C67/$C$30</f>
        <v>0.0002214170692431562</v>
      </c>
    </row>
    <row r="68" spans="1:8" ht="19.5" thickBot="1">
      <c r="A68" s="159" t="s">
        <v>80</v>
      </c>
      <c r="B68" s="150"/>
      <c r="C68" s="151">
        <f>C66-C67</f>
        <v>49669</v>
      </c>
      <c r="D68" s="152"/>
      <c r="E68" s="342"/>
      <c r="F68" s="345">
        <f>SUM(F66-F67)</f>
        <v>41.39083333333333</v>
      </c>
      <c r="G68" s="345">
        <f>SUM(G66-G67)</f>
        <v>16.55633333333333</v>
      </c>
      <c r="H68" s="348">
        <f>C68/$C$30</f>
        <v>0.9997785829307568</v>
      </c>
    </row>
    <row r="69" spans="1:8" ht="19.5" thickBot="1">
      <c r="A69" s="67"/>
      <c r="B69" s="38"/>
      <c r="C69" s="97"/>
      <c r="D69" s="27"/>
      <c r="E69" s="31"/>
      <c r="F69" s="281"/>
      <c r="G69" s="281"/>
      <c r="H69" s="289"/>
    </row>
    <row r="70" spans="1:8" ht="19.5" thickBot="1">
      <c r="A70" s="87" t="s">
        <v>81</v>
      </c>
      <c r="B70" s="121"/>
      <c r="C70" s="95"/>
      <c r="D70" s="93" t="s">
        <v>97</v>
      </c>
      <c r="E70" s="350" t="s">
        <v>113</v>
      </c>
      <c r="F70" s="349" t="s">
        <v>153</v>
      </c>
      <c r="G70" s="313" t="s">
        <v>154</v>
      </c>
      <c r="H70" s="311" t="s">
        <v>155</v>
      </c>
    </row>
    <row r="71" spans="1:8" ht="18.75">
      <c r="A71" s="82" t="s">
        <v>121</v>
      </c>
      <c r="B71" s="43"/>
      <c r="C71" s="98">
        <v>0</v>
      </c>
      <c r="D71" s="118">
        <v>1</v>
      </c>
      <c r="E71" s="351">
        <f>C71*D71</f>
        <v>0</v>
      </c>
      <c r="F71" s="314">
        <f aca="true" t="shared" si="10" ref="F71:F82">SUM(C71/$C$12)</f>
        <v>0</v>
      </c>
      <c r="G71" s="314">
        <f aca="true" t="shared" si="11" ref="G71:G82">C71/$C$11</f>
        <v>0</v>
      </c>
      <c r="H71" s="317">
        <f aca="true" t="shared" si="12" ref="H71:H82">SUM(C71/$C$30)</f>
        <v>0</v>
      </c>
    </row>
    <row r="72" spans="1:8" ht="18.75">
      <c r="A72" s="331" t="s">
        <v>120</v>
      </c>
      <c r="B72" s="124"/>
      <c r="C72" s="114">
        <v>0</v>
      </c>
      <c r="D72" s="118">
        <v>1</v>
      </c>
      <c r="E72" s="351">
        <f aca="true" t="shared" si="13" ref="E72:E82">C72*D72</f>
        <v>0</v>
      </c>
      <c r="F72" s="314">
        <f t="shared" si="10"/>
        <v>0</v>
      </c>
      <c r="G72" s="314">
        <f t="shared" si="11"/>
        <v>0</v>
      </c>
      <c r="H72" s="317">
        <f t="shared" si="12"/>
        <v>0</v>
      </c>
    </row>
    <row r="73" spans="1:8" ht="18.75">
      <c r="A73" s="82" t="s">
        <v>122</v>
      </c>
      <c r="B73" s="43"/>
      <c r="C73" s="98">
        <v>0</v>
      </c>
      <c r="D73" s="118">
        <v>1</v>
      </c>
      <c r="E73" s="351">
        <f t="shared" si="13"/>
        <v>0</v>
      </c>
      <c r="F73" s="314">
        <f t="shared" si="10"/>
        <v>0</v>
      </c>
      <c r="G73" s="314">
        <f t="shared" si="11"/>
        <v>0</v>
      </c>
      <c r="H73" s="317">
        <f t="shared" si="12"/>
        <v>0</v>
      </c>
    </row>
    <row r="74" spans="1:8" ht="18.75">
      <c r="A74" s="331" t="s">
        <v>119</v>
      </c>
      <c r="B74" s="124"/>
      <c r="C74" s="114">
        <v>0</v>
      </c>
      <c r="D74" s="118">
        <v>1</v>
      </c>
      <c r="E74" s="351">
        <f t="shared" si="13"/>
        <v>0</v>
      </c>
      <c r="F74" s="314">
        <f t="shared" si="10"/>
        <v>0</v>
      </c>
      <c r="G74" s="314">
        <f t="shared" si="11"/>
        <v>0</v>
      </c>
      <c r="H74" s="317">
        <f t="shared" si="12"/>
        <v>0</v>
      </c>
    </row>
    <row r="75" spans="1:8" ht="18.75">
      <c r="A75" s="82" t="s">
        <v>117</v>
      </c>
      <c r="B75" s="43"/>
      <c r="C75" s="98"/>
      <c r="D75" s="118">
        <v>1</v>
      </c>
      <c r="E75" s="351">
        <f t="shared" si="13"/>
        <v>0</v>
      </c>
      <c r="F75" s="314">
        <f t="shared" si="10"/>
        <v>0</v>
      </c>
      <c r="G75" s="314">
        <f t="shared" si="11"/>
        <v>0</v>
      </c>
      <c r="H75" s="317">
        <f t="shared" si="12"/>
        <v>0</v>
      </c>
    </row>
    <row r="76" spans="1:8" ht="18.75">
      <c r="A76" s="331" t="s">
        <v>118</v>
      </c>
      <c r="B76" s="124"/>
      <c r="C76" s="114">
        <v>0</v>
      </c>
      <c r="D76" s="118">
        <v>1</v>
      </c>
      <c r="E76" s="351">
        <f t="shared" si="13"/>
        <v>0</v>
      </c>
      <c r="F76" s="314">
        <f t="shared" si="10"/>
        <v>0</v>
      </c>
      <c r="G76" s="314">
        <f t="shared" si="11"/>
        <v>0</v>
      </c>
      <c r="H76" s="317">
        <f t="shared" si="12"/>
        <v>0</v>
      </c>
    </row>
    <row r="77" spans="1:8" ht="18.75">
      <c r="A77" s="82" t="s">
        <v>82</v>
      </c>
      <c r="B77" s="43"/>
      <c r="C77" s="98">
        <v>0</v>
      </c>
      <c r="D77" s="118">
        <v>1</v>
      </c>
      <c r="E77" s="351">
        <f t="shared" si="13"/>
        <v>0</v>
      </c>
      <c r="F77" s="314">
        <f t="shared" si="10"/>
        <v>0</v>
      </c>
      <c r="G77" s="314">
        <f t="shared" si="11"/>
        <v>0</v>
      </c>
      <c r="H77" s="317">
        <f t="shared" si="12"/>
        <v>0</v>
      </c>
    </row>
    <row r="78" spans="1:8" ht="18.75">
      <c r="A78" s="82" t="s">
        <v>82</v>
      </c>
      <c r="B78" s="43"/>
      <c r="C78" s="98">
        <v>0</v>
      </c>
      <c r="D78" s="118">
        <v>1</v>
      </c>
      <c r="E78" s="351">
        <f t="shared" si="13"/>
        <v>0</v>
      </c>
      <c r="F78" s="314">
        <f t="shared" si="10"/>
        <v>0</v>
      </c>
      <c r="G78" s="314">
        <f t="shared" si="11"/>
        <v>0</v>
      </c>
      <c r="H78" s="317">
        <f t="shared" si="12"/>
        <v>0</v>
      </c>
    </row>
    <row r="79" spans="1:8" ht="18.75">
      <c r="A79" s="82" t="s">
        <v>83</v>
      </c>
      <c r="B79" s="43"/>
      <c r="C79" s="98">
        <v>0</v>
      </c>
      <c r="D79" s="118">
        <v>1</v>
      </c>
      <c r="E79" s="351">
        <f t="shared" si="13"/>
        <v>0</v>
      </c>
      <c r="F79" s="314">
        <f t="shared" si="10"/>
        <v>0</v>
      </c>
      <c r="G79" s="314">
        <f t="shared" si="11"/>
        <v>0</v>
      </c>
      <c r="H79" s="317">
        <f t="shared" si="12"/>
        <v>0</v>
      </c>
    </row>
    <row r="80" spans="1:8" ht="18.75">
      <c r="A80" s="82" t="s">
        <v>83</v>
      </c>
      <c r="B80" s="43"/>
      <c r="C80" s="98">
        <v>0</v>
      </c>
      <c r="D80" s="118">
        <v>1</v>
      </c>
      <c r="E80" s="351">
        <f t="shared" si="13"/>
        <v>0</v>
      </c>
      <c r="F80" s="314">
        <f t="shared" si="10"/>
        <v>0</v>
      </c>
      <c r="G80" s="314">
        <f t="shared" si="11"/>
        <v>0</v>
      </c>
      <c r="H80" s="317">
        <f t="shared" si="12"/>
        <v>0</v>
      </c>
    </row>
    <row r="81" spans="1:8" ht="18.75">
      <c r="A81" s="82" t="s">
        <v>84</v>
      </c>
      <c r="B81" s="43"/>
      <c r="C81" s="98">
        <v>0</v>
      </c>
      <c r="D81" s="118">
        <v>1</v>
      </c>
      <c r="E81" s="351">
        <f t="shared" si="13"/>
        <v>0</v>
      </c>
      <c r="F81" s="314">
        <f t="shared" si="10"/>
        <v>0</v>
      </c>
      <c r="G81" s="314">
        <f t="shared" si="11"/>
        <v>0</v>
      </c>
      <c r="H81" s="317">
        <f t="shared" si="12"/>
        <v>0</v>
      </c>
    </row>
    <row r="82" spans="1:8" ht="19.5" thickBot="1">
      <c r="A82" s="82" t="s">
        <v>85</v>
      </c>
      <c r="B82" s="43"/>
      <c r="C82" s="98">
        <v>0</v>
      </c>
      <c r="D82" s="118">
        <v>1</v>
      </c>
      <c r="E82" s="352">
        <f t="shared" si="13"/>
        <v>0</v>
      </c>
      <c r="F82" s="314">
        <f t="shared" si="10"/>
        <v>0</v>
      </c>
      <c r="G82" s="314">
        <f t="shared" si="11"/>
        <v>0</v>
      </c>
      <c r="H82" s="317">
        <f t="shared" si="12"/>
        <v>0</v>
      </c>
    </row>
    <row r="83" spans="1:8" ht="18.75">
      <c r="A83" s="183" t="s">
        <v>123</v>
      </c>
      <c r="B83" s="184"/>
      <c r="C83" s="156">
        <f>SUM(C71:C82)</f>
        <v>0</v>
      </c>
      <c r="D83" s="157"/>
      <c r="E83" s="353">
        <f>SUM(E71:E82)</f>
        <v>0</v>
      </c>
      <c r="F83" s="322">
        <f>E83/$C$12</f>
        <v>0</v>
      </c>
      <c r="G83" s="322">
        <f>E83/$C$11</f>
        <v>0</v>
      </c>
      <c r="H83" s="356">
        <f>E83/$C$30</f>
        <v>0</v>
      </c>
    </row>
    <row r="84" spans="1:8" ht="19.5" thickBot="1">
      <c r="A84" s="159" t="s">
        <v>124</v>
      </c>
      <c r="B84" s="185"/>
      <c r="C84" s="160">
        <f>C83-C72-C74-C76</f>
        <v>0</v>
      </c>
      <c r="D84" s="161"/>
      <c r="E84" s="354">
        <f>E83-E72-E74-E76</f>
        <v>0</v>
      </c>
      <c r="F84" s="315">
        <f>E84/$C$12</f>
        <v>0</v>
      </c>
      <c r="G84" s="315">
        <f>E84/$C$11</f>
        <v>0</v>
      </c>
      <c r="H84" s="357">
        <f>E84/$C$30</f>
        <v>0</v>
      </c>
    </row>
    <row r="85" spans="1:8" ht="19.5" thickBot="1">
      <c r="A85" s="172" t="s">
        <v>88</v>
      </c>
      <c r="B85" s="173"/>
      <c r="C85" s="174"/>
      <c r="D85" s="175" t="s">
        <v>97</v>
      </c>
      <c r="E85" s="361" t="s">
        <v>113</v>
      </c>
      <c r="F85" s="349" t="s">
        <v>153</v>
      </c>
      <c r="G85" s="313" t="s">
        <v>154</v>
      </c>
      <c r="H85" s="311" t="s">
        <v>155</v>
      </c>
    </row>
    <row r="86" spans="1:8" ht="18.75">
      <c r="A86" s="82" t="s">
        <v>87</v>
      </c>
      <c r="B86" s="41"/>
      <c r="C86" s="98">
        <v>0</v>
      </c>
      <c r="D86" s="118">
        <v>1</v>
      </c>
      <c r="E86" s="362">
        <f>SUM(C86*D86)</f>
        <v>0</v>
      </c>
      <c r="F86" s="360">
        <f>SUM(C86/$C$12)</f>
        <v>0</v>
      </c>
      <c r="G86" s="314">
        <f>C86/$C$11</f>
        <v>0</v>
      </c>
      <c r="H86" s="317">
        <f>SUM(C86/$C$30)</f>
        <v>0</v>
      </c>
    </row>
    <row r="87" spans="1:8" ht="18.75">
      <c r="A87" s="82" t="s">
        <v>87</v>
      </c>
      <c r="B87" s="41"/>
      <c r="C87" s="98">
        <v>0</v>
      </c>
      <c r="D87" s="118">
        <v>1</v>
      </c>
      <c r="E87" s="272">
        <f>SUM(C87*D87)</f>
        <v>0</v>
      </c>
      <c r="F87" s="314">
        <f>SUM(C87/$C$12)</f>
        <v>0</v>
      </c>
      <c r="G87" s="314">
        <f>C87/$C$11</f>
        <v>0</v>
      </c>
      <c r="H87" s="317">
        <f>SUM(C87/$C$30)</f>
        <v>0</v>
      </c>
    </row>
    <row r="88" spans="1:8" ht="18.75">
      <c r="A88" s="82" t="s">
        <v>87</v>
      </c>
      <c r="B88" s="41"/>
      <c r="C88" s="98">
        <v>0</v>
      </c>
      <c r="D88" s="118">
        <v>1</v>
      </c>
      <c r="E88" s="272">
        <f>SUM(C88*D88)</f>
        <v>0</v>
      </c>
      <c r="F88" s="314">
        <f>SUM(C88/$C$12)</f>
        <v>0</v>
      </c>
      <c r="G88" s="314">
        <f>C88/$C$11</f>
        <v>0</v>
      </c>
      <c r="H88" s="317">
        <f>SUM(C88/$C$30)</f>
        <v>0</v>
      </c>
    </row>
    <row r="89" spans="1:8" ht="19.5" thickBot="1">
      <c r="A89" s="82" t="s">
        <v>130</v>
      </c>
      <c r="B89" s="41"/>
      <c r="C89" s="98">
        <v>0</v>
      </c>
      <c r="D89" s="118">
        <v>1</v>
      </c>
      <c r="E89" s="272">
        <f>SUM(C89*D89)</f>
        <v>0</v>
      </c>
      <c r="F89" s="314">
        <f>SUM(C89/$C$12)</f>
        <v>0</v>
      </c>
      <c r="G89" s="314">
        <f>C89/$C$11</f>
        <v>0</v>
      </c>
      <c r="H89" s="317">
        <f>SUM(C89/$C$30)</f>
        <v>0</v>
      </c>
    </row>
    <row r="90" spans="1:8" ht="19.5" thickBot="1">
      <c r="A90" s="163" t="s">
        <v>90</v>
      </c>
      <c r="B90" s="164"/>
      <c r="C90" s="189">
        <f>SUM(C86:C89)</f>
        <v>0</v>
      </c>
      <c r="D90" s="165"/>
      <c r="E90" s="355">
        <f>SUM(E86:E88)</f>
        <v>0</v>
      </c>
      <c r="F90" s="359"/>
      <c r="G90" s="359"/>
      <c r="H90" s="358"/>
    </row>
    <row r="91" spans="1:8" ht="19.5" thickBot="1">
      <c r="A91" s="172" t="s">
        <v>89</v>
      </c>
      <c r="B91" s="173"/>
      <c r="C91" s="177"/>
      <c r="D91" s="177"/>
      <c r="E91" s="178"/>
      <c r="F91" s="330"/>
      <c r="G91" s="330"/>
      <c r="H91" s="366"/>
    </row>
    <row r="92" spans="1:8" ht="18.75">
      <c r="A92" s="69" t="s">
        <v>141</v>
      </c>
      <c r="B92" s="41"/>
      <c r="C92" s="98">
        <v>0</v>
      </c>
      <c r="D92" s="94"/>
      <c r="E92" s="363"/>
      <c r="F92" s="364"/>
      <c r="G92" s="364"/>
      <c r="H92" s="365"/>
    </row>
    <row r="93" spans="1:8" ht="18.75">
      <c r="A93" s="179" t="s">
        <v>129</v>
      </c>
      <c r="B93" s="41"/>
      <c r="C93" s="94"/>
      <c r="D93" s="94"/>
      <c r="E93" s="363"/>
      <c r="F93" s="364"/>
      <c r="G93" s="364"/>
      <c r="H93" s="365"/>
    </row>
    <row r="94" spans="1:8" ht="18.75">
      <c r="A94" s="69" t="s">
        <v>132</v>
      </c>
      <c r="B94" s="41"/>
      <c r="C94" s="98">
        <v>0</v>
      </c>
      <c r="D94" s="94"/>
      <c r="E94" s="363"/>
      <c r="F94" s="364"/>
      <c r="G94" s="364"/>
      <c r="H94" s="365"/>
    </row>
    <row r="95" spans="1:8" ht="18.75">
      <c r="A95" s="69" t="s">
        <v>133</v>
      </c>
      <c r="B95" s="41"/>
      <c r="C95" s="98">
        <v>0</v>
      </c>
      <c r="D95" s="94"/>
      <c r="E95" s="363"/>
      <c r="F95" s="364"/>
      <c r="G95" s="364"/>
      <c r="H95" s="365"/>
    </row>
    <row r="96" spans="1:8" ht="18.75">
      <c r="A96" s="69"/>
      <c r="B96" s="41"/>
      <c r="C96" s="273">
        <f>SUM(C94-C95)</f>
        <v>0</v>
      </c>
      <c r="D96" s="94"/>
      <c r="E96" s="363"/>
      <c r="F96" s="364"/>
      <c r="G96" s="364"/>
      <c r="H96" s="365"/>
    </row>
    <row r="97" spans="1:8" ht="18.75">
      <c r="A97" s="69" t="s">
        <v>134</v>
      </c>
      <c r="B97" s="41"/>
      <c r="C97" s="98">
        <v>0</v>
      </c>
      <c r="D97" s="94"/>
      <c r="E97" s="363"/>
      <c r="F97" s="364"/>
      <c r="G97" s="364"/>
      <c r="H97" s="365"/>
    </row>
    <row r="98" spans="1:8" ht="18.75">
      <c r="A98" s="69" t="s">
        <v>34</v>
      </c>
      <c r="B98" s="41"/>
      <c r="C98" s="98">
        <v>0</v>
      </c>
      <c r="D98" s="94"/>
      <c r="E98" s="363"/>
      <c r="F98" s="364"/>
      <c r="G98" s="364"/>
      <c r="H98" s="365"/>
    </row>
    <row r="99" spans="1:8" ht="18.75">
      <c r="A99" s="69"/>
      <c r="B99" s="41"/>
      <c r="C99" s="273">
        <f>SUM(C98-C97)</f>
        <v>0</v>
      </c>
      <c r="D99" s="94"/>
      <c r="E99" s="363"/>
      <c r="F99" s="364"/>
      <c r="G99" s="364"/>
      <c r="H99" s="365"/>
    </row>
    <row r="100" spans="1:8" ht="18.75">
      <c r="A100" s="69" t="s">
        <v>139</v>
      </c>
      <c r="B100" s="181" t="s">
        <v>135</v>
      </c>
      <c r="C100" s="94"/>
      <c r="D100" s="94"/>
      <c r="E100" s="363"/>
      <c r="F100" s="364"/>
      <c r="G100" s="364"/>
      <c r="H100" s="365"/>
    </row>
    <row r="101" spans="1:8" ht="18.75">
      <c r="A101" s="82" t="s">
        <v>136</v>
      </c>
      <c r="B101" s="182"/>
      <c r="C101" s="98">
        <v>0</v>
      </c>
      <c r="D101" s="94"/>
      <c r="E101" s="363"/>
      <c r="F101" s="364"/>
      <c r="G101" s="364"/>
      <c r="H101" s="365"/>
    </row>
    <row r="102" spans="1:8" ht="18.75">
      <c r="A102" s="82" t="s">
        <v>137</v>
      </c>
      <c r="B102" s="182"/>
      <c r="C102" s="98">
        <v>0</v>
      </c>
      <c r="D102" s="94"/>
      <c r="E102" s="363"/>
      <c r="F102" s="364"/>
      <c r="G102" s="364"/>
      <c r="H102" s="365"/>
    </row>
    <row r="103" spans="1:8" ht="18.75">
      <c r="A103" s="82" t="s">
        <v>12</v>
      </c>
      <c r="B103" s="182"/>
      <c r="C103" s="98">
        <v>0</v>
      </c>
      <c r="D103" s="94"/>
      <c r="E103" s="363"/>
      <c r="F103" s="364"/>
      <c r="G103" s="364"/>
      <c r="H103" s="365"/>
    </row>
    <row r="104" spans="1:8" ht="18.75">
      <c r="A104" s="70"/>
      <c r="B104" s="181"/>
      <c r="C104" s="94"/>
      <c r="D104" s="94"/>
      <c r="E104" s="363"/>
      <c r="F104" s="364"/>
      <c r="G104" s="364"/>
      <c r="H104" s="365"/>
    </row>
    <row r="105" spans="1:8" ht="18.75">
      <c r="A105" s="69" t="s">
        <v>140</v>
      </c>
      <c r="B105" s="181"/>
      <c r="C105" s="94"/>
      <c r="D105" s="94"/>
      <c r="E105" s="363"/>
      <c r="F105" s="364"/>
      <c r="G105" s="364"/>
      <c r="H105" s="365"/>
    </row>
    <row r="106" spans="1:8" ht="18.75">
      <c r="A106" s="82" t="s">
        <v>136</v>
      </c>
      <c r="B106" s="182"/>
      <c r="C106" s="98">
        <v>0</v>
      </c>
      <c r="D106" s="94"/>
      <c r="E106" s="363"/>
      <c r="F106" s="364"/>
      <c r="G106" s="364"/>
      <c r="H106" s="365"/>
    </row>
    <row r="107" spans="1:8" ht="18.75">
      <c r="A107" s="82" t="s">
        <v>137</v>
      </c>
      <c r="B107" s="182"/>
      <c r="C107" s="98">
        <v>0</v>
      </c>
      <c r="D107" s="94"/>
      <c r="E107" s="363"/>
      <c r="F107" s="364"/>
      <c r="G107" s="364"/>
      <c r="H107" s="365"/>
    </row>
    <row r="108" spans="1:8" ht="19.5" thickBot="1">
      <c r="A108" s="82" t="s">
        <v>12</v>
      </c>
      <c r="B108" s="182"/>
      <c r="C108" s="98">
        <v>0</v>
      </c>
      <c r="D108" s="94"/>
      <c r="E108" s="363"/>
      <c r="F108" s="364"/>
      <c r="G108" s="364"/>
      <c r="H108" s="365"/>
    </row>
    <row r="109" spans="1:8" ht="19.5" thickBot="1">
      <c r="A109" s="69"/>
      <c r="B109" s="181"/>
      <c r="C109" s="94"/>
      <c r="D109" s="94"/>
      <c r="E109" s="377"/>
      <c r="F109" s="349" t="s">
        <v>153</v>
      </c>
      <c r="G109" s="313" t="s">
        <v>154</v>
      </c>
      <c r="H109" s="311" t="s">
        <v>155</v>
      </c>
    </row>
    <row r="110" spans="1:8" ht="19.5" thickBot="1">
      <c r="A110" s="367" t="s">
        <v>138</v>
      </c>
      <c r="B110" s="368"/>
      <c r="C110" s="373">
        <f>SUM(C106:C108)-SUM(C101:C103)</f>
        <v>0</v>
      </c>
      <c r="D110" s="369"/>
      <c r="E110" s="377"/>
      <c r="F110" s="314">
        <f>SUM(C110/$C$12)</f>
        <v>0</v>
      </c>
      <c r="G110" s="314">
        <f>C110/$C$11</f>
        <v>0</v>
      </c>
      <c r="H110" s="317">
        <f>SUM(C110/$C$30)</f>
        <v>0</v>
      </c>
    </row>
    <row r="111" spans="1:8" ht="18.75">
      <c r="A111" s="256" t="s">
        <v>86</v>
      </c>
      <c r="B111" s="257"/>
      <c r="C111" s="374">
        <f>SUM(C66+C92+C99+C110)</f>
        <v>49680</v>
      </c>
      <c r="D111" s="370"/>
      <c r="E111" s="378"/>
      <c r="F111" s="314">
        <f>SUM(C111/$C$12)</f>
        <v>41.4</v>
      </c>
      <c r="G111" s="314">
        <f>C111/$C$11</f>
        <v>16.56</v>
      </c>
      <c r="H111" s="317">
        <f>SUM(C111/$C$30)</f>
        <v>1</v>
      </c>
    </row>
    <row r="112" spans="1:8" ht="21.75">
      <c r="A112" s="261" t="s">
        <v>98</v>
      </c>
      <c r="B112" s="262"/>
      <c r="C112" s="375">
        <f>SUM(C67+E84+C96)</f>
        <v>11</v>
      </c>
      <c r="D112" s="371"/>
      <c r="E112" s="378"/>
      <c r="F112" s="314">
        <f>SUM(C112/$C$12)</f>
        <v>0.009166666666666667</v>
      </c>
      <c r="G112" s="314">
        <f>C112/$C$11</f>
        <v>0.0036666666666666666</v>
      </c>
      <c r="H112" s="317">
        <f>SUM(C112/$C$30)</f>
        <v>0.0002214170692431562</v>
      </c>
    </row>
    <row r="113" spans="1:8" ht="22.5" thickBot="1">
      <c r="A113" s="149" t="s">
        <v>146</v>
      </c>
      <c r="B113" s="198"/>
      <c r="C113" s="376">
        <f>SUM(C111-C112)</f>
        <v>49669</v>
      </c>
      <c r="D113" s="372"/>
      <c r="E113" s="378"/>
      <c r="F113" s="315">
        <f>SUM(C113/$C$12)</f>
        <v>41.39083333333333</v>
      </c>
      <c r="G113" s="315">
        <f>C113/$C$11</f>
        <v>16.556333333333335</v>
      </c>
      <c r="H113" s="318">
        <f>SUM(C113/$C$30)</f>
        <v>0.9997785829307568</v>
      </c>
    </row>
    <row r="114" spans="1:9" ht="63" thickBot="1">
      <c r="A114" s="87" t="s">
        <v>91</v>
      </c>
      <c r="B114" s="196" t="s">
        <v>142</v>
      </c>
      <c r="C114" s="196" t="s">
        <v>143</v>
      </c>
      <c r="D114" s="196" t="s">
        <v>92</v>
      </c>
      <c r="E114" s="390" t="s">
        <v>113</v>
      </c>
      <c r="F114" s="290" t="s">
        <v>144</v>
      </c>
      <c r="G114" s="392" t="s">
        <v>145</v>
      </c>
      <c r="H114" s="291"/>
      <c r="I114" s="213"/>
    </row>
    <row r="115" spans="1:9" ht="18.75">
      <c r="A115" s="332" t="s">
        <v>35</v>
      </c>
      <c r="B115" s="200">
        <v>0</v>
      </c>
      <c r="C115" s="200">
        <v>0</v>
      </c>
      <c r="D115" s="205">
        <v>1</v>
      </c>
      <c r="E115" s="391">
        <f aca="true" t="shared" si="14" ref="E115:E126">C115*D115</f>
        <v>0</v>
      </c>
      <c r="F115" s="292">
        <v>10</v>
      </c>
      <c r="G115" s="393">
        <f>SUM(B115/F115)</f>
        <v>0</v>
      </c>
      <c r="H115" s="293"/>
      <c r="I115" s="168"/>
    </row>
    <row r="116" spans="1:9" ht="18.75">
      <c r="A116" s="333" t="s">
        <v>36</v>
      </c>
      <c r="B116" s="200">
        <v>0</v>
      </c>
      <c r="C116" s="200">
        <v>0</v>
      </c>
      <c r="D116" s="205">
        <v>1</v>
      </c>
      <c r="E116" s="391">
        <f t="shared" si="14"/>
        <v>0</v>
      </c>
      <c r="F116" s="292">
        <v>10</v>
      </c>
      <c r="G116" s="393">
        <f aca="true" t="shared" si="15" ref="G116:G126">SUM(B116/F116)</f>
        <v>0</v>
      </c>
      <c r="H116" s="293"/>
      <c r="I116" s="168"/>
    </row>
    <row r="117" spans="1:9" ht="18.75">
      <c r="A117" s="334" t="s">
        <v>37</v>
      </c>
      <c r="B117" s="200">
        <v>0</v>
      </c>
      <c r="C117" s="200">
        <v>0</v>
      </c>
      <c r="D117" s="205">
        <v>1</v>
      </c>
      <c r="E117" s="391">
        <f t="shared" si="14"/>
        <v>0</v>
      </c>
      <c r="F117" s="294">
        <v>20</v>
      </c>
      <c r="G117" s="393">
        <f t="shared" si="15"/>
        <v>0</v>
      </c>
      <c r="H117" s="293"/>
      <c r="I117" s="168"/>
    </row>
    <row r="118" spans="1:9" ht="18.75">
      <c r="A118" s="334" t="s">
        <v>38</v>
      </c>
      <c r="B118" s="200">
        <v>0</v>
      </c>
      <c r="C118" s="200">
        <v>0</v>
      </c>
      <c r="D118" s="205">
        <v>1</v>
      </c>
      <c r="E118" s="391">
        <f t="shared" si="14"/>
        <v>0</v>
      </c>
      <c r="F118" s="294">
        <v>10</v>
      </c>
      <c r="G118" s="393">
        <f t="shared" si="15"/>
        <v>0</v>
      </c>
      <c r="H118" s="293"/>
      <c r="I118" s="168"/>
    </row>
    <row r="119" spans="1:9" ht="18.75">
      <c r="A119" s="334" t="s">
        <v>157</v>
      </c>
      <c r="B119" s="200">
        <v>0</v>
      </c>
      <c r="C119" s="200">
        <v>0</v>
      </c>
      <c r="D119" s="205">
        <v>1</v>
      </c>
      <c r="E119" s="391">
        <f t="shared" si="14"/>
        <v>0</v>
      </c>
      <c r="F119" s="294">
        <v>10</v>
      </c>
      <c r="G119" s="393">
        <f t="shared" si="15"/>
        <v>0</v>
      </c>
      <c r="H119" s="293"/>
      <c r="I119" s="168"/>
    </row>
    <row r="120" spans="1:9" ht="18.75">
      <c r="A120" s="334" t="s">
        <v>40</v>
      </c>
      <c r="B120" s="200">
        <v>0</v>
      </c>
      <c r="C120" s="200">
        <v>0</v>
      </c>
      <c r="D120" s="205">
        <v>1</v>
      </c>
      <c r="E120" s="391">
        <f t="shared" si="14"/>
        <v>0</v>
      </c>
      <c r="F120" s="294">
        <v>20</v>
      </c>
      <c r="G120" s="393">
        <f t="shared" si="15"/>
        <v>0</v>
      </c>
      <c r="H120" s="293"/>
      <c r="I120" s="168"/>
    </row>
    <row r="121" spans="1:9" ht="18.75">
      <c r="A121" s="334" t="s">
        <v>41</v>
      </c>
      <c r="B121" s="200">
        <v>0</v>
      </c>
      <c r="C121" s="200">
        <v>0</v>
      </c>
      <c r="D121" s="205">
        <v>1</v>
      </c>
      <c r="E121" s="391">
        <f t="shared" si="14"/>
        <v>0</v>
      </c>
      <c r="F121" s="294">
        <v>5</v>
      </c>
      <c r="G121" s="393">
        <f t="shared" si="15"/>
        <v>0</v>
      </c>
      <c r="H121" s="293"/>
      <c r="I121" s="168"/>
    </row>
    <row r="122" spans="1:9" ht="18.75">
      <c r="A122" s="334" t="s">
        <v>42</v>
      </c>
      <c r="B122" s="200">
        <v>0</v>
      </c>
      <c r="C122" s="200">
        <v>0</v>
      </c>
      <c r="D122" s="205">
        <v>1</v>
      </c>
      <c r="E122" s="391">
        <f t="shared" si="14"/>
        <v>0</v>
      </c>
      <c r="F122" s="294">
        <v>5</v>
      </c>
      <c r="G122" s="393">
        <f t="shared" si="15"/>
        <v>0</v>
      </c>
      <c r="H122" s="293"/>
      <c r="I122" s="168"/>
    </row>
    <row r="123" spans="1:9" ht="18.75">
      <c r="A123" s="335" t="s">
        <v>43</v>
      </c>
      <c r="B123" s="200">
        <v>0</v>
      </c>
      <c r="C123" s="200">
        <v>0</v>
      </c>
      <c r="D123" s="205">
        <v>1</v>
      </c>
      <c r="E123" s="391">
        <f t="shared" si="14"/>
        <v>0</v>
      </c>
      <c r="F123" s="294">
        <v>15</v>
      </c>
      <c r="G123" s="393">
        <f t="shared" si="15"/>
        <v>0</v>
      </c>
      <c r="H123" s="293"/>
      <c r="I123" s="168"/>
    </row>
    <row r="124" spans="1:9" ht="18.75">
      <c r="A124" s="334" t="s">
        <v>44</v>
      </c>
      <c r="B124" s="200">
        <v>0</v>
      </c>
      <c r="C124" s="200">
        <v>0</v>
      </c>
      <c r="D124" s="205">
        <v>1</v>
      </c>
      <c r="E124" s="391">
        <f t="shared" si="14"/>
        <v>0</v>
      </c>
      <c r="F124" s="294">
        <v>15</v>
      </c>
      <c r="G124" s="393">
        <f t="shared" si="15"/>
        <v>0</v>
      </c>
      <c r="H124" s="293"/>
      <c r="I124" s="168"/>
    </row>
    <row r="125" spans="1:9" ht="18.75">
      <c r="A125" s="336" t="s">
        <v>156</v>
      </c>
      <c r="B125" s="200">
        <v>0</v>
      </c>
      <c r="C125" s="200">
        <v>0</v>
      </c>
      <c r="D125" s="205">
        <v>1</v>
      </c>
      <c r="E125" s="391">
        <f t="shared" si="14"/>
        <v>0</v>
      </c>
      <c r="F125" s="292">
        <v>10</v>
      </c>
      <c r="G125" s="393">
        <f t="shared" si="15"/>
        <v>0</v>
      </c>
      <c r="H125" s="293"/>
      <c r="I125" s="168"/>
    </row>
    <row r="126" spans="1:9" ht="19.5" thickBot="1">
      <c r="A126" s="335" t="s">
        <v>46</v>
      </c>
      <c r="B126" s="200">
        <v>0</v>
      </c>
      <c r="C126" s="200">
        <v>0</v>
      </c>
      <c r="D126" s="205">
        <v>1</v>
      </c>
      <c r="E126" s="391">
        <f t="shared" si="14"/>
        <v>0</v>
      </c>
      <c r="F126" s="294">
        <v>5</v>
      </c>
      <c r="G126" s="393">
        <f t="shared" si="15"/>
        <v>0</v>
      </c>
      <c r="H126" s="293"/>
      <c r="I126" s="168"/>
    </row>
    <row r="127" spans="1:9" ht="19.5" thickBot="1">
      <c r="A127" s="379" t="s">
        <v>93</v>
      </c>
      <c r="B127" s="380">
        <f>SUM(B115:B126)</f>
        <v>0</v>
      </c>
      <c r="C127" s="381"/>
      <c r="D127" s="381"/>
      <c r="E127" s="382">
        <f>SUM(E115:E126)</f>
        <v>0</v>
      </c>
      <c r="F127" s="288"/>
      <c r="G127" s="383">
        <f>SUM(G115:G126)</f>
        <v>0</v>
      </c>
      <c r="H127" s="295"/>
      <c r="I127" s="221"/>
    </row>
    <row r="128" spans="1:8" ht="18.75">
      <c r="A128" s="68"/>
      <c r="C128" s="100"/>
      <c r="D128" s="100"/>
      <c r="E128" s="120"/>
      <c r="F128" s="296"/>
      <c r="G128" s="297"/>
      <c r="H128" s="298"/>
    </row>
    <row r="129" spans="1:8" ht="62.25" thickBot="1">
      <c r="A129" s="398" t="s">
        <v>47</v>
      </c>
      <c r="B129" s="196" t="s">
        <v>142</v>
      </c>
      <c r="C129" s="196" t="s">
        <v>143</v>
      </c>
      <c r="D129" s="196" t="s">
        <v>92</v>
      </c>
      <c r="E129" s="390" t="s">
        <v>113</v>
      </c>
      <c r="F129" s="399" t="s">
        <v>144</v>
      </c>
      <c r="G129" s="400" t="s">
        <v>145</v>
      </c>
      <c r="H129" s="299"/>
    </row>
    <row r="130" spans="1:8" ht="18.75">
      <c r="A130" s="396" t="s">
        <v>48</v>
      </c>
      <c r="B130" s="200">
        <v>0</v>
      </c>
      <c r="C130" s="397">
        <v>0</v>
      </c>
      <c r="D130" s="250">
        <v>1</v>
      </c>
      <c r="E130" s="394">
        <f>C130*D130</f>
        <v>0</v>
      </c>
      <c r="F130" s="300">
        <v>25</v>
      </c>
      <c r="G130" s="395">
        <f>SUM(B130/F130)</f>
        <v>0</v>
      </c>
      <c r="H130" s="301"/>
    </row>
    <row r="131" spans="1:8" ht="18.75">
      <c r="A131" s="337" t="s">
        <v>49</v>
      </c>
      <c r="B131" s="201">
        <v>0</v>
      </c>
      <c r="C131" s="253">
        <v>1</v>
      </c>
      <c r="D131" s="250">
        <v>1</v>
      </c>
      <c r="E131" s="394">
        <f>C131*D131</f>
        <v>1</v>
      </c>
      <c r="F131" s="302">
        <v>25</v>
      </c>
      <c r="G131" s="395">
        <f>SUM(B131/F131)</f>
        <v>0</v>
      </c>
      <c r="H131" s="303"/>
    </row>
    <row r="132" spans="1:8" ht="18.75">
      <c r="A132" s="337" t="s">
        <v>50</v>
      </c>
      <c r="B132" s="201">
        <v>0</v>
      </c>
      <c r="C132" s="253">
        <v>1</v>
      </c>
      <c r="D132" s="250">
        <v>1</v>
      </c>
      <c r="E132" s="394">
        <f>C132*D132</f>
        <v>1</v>
      </c>
      <c r="F132" s="302">
        <v>25</v>
      </c>
      <c r="G132" s="395">
        <f>SUM(B132/F132)</f>
        <v>0</v>
      </c>
      <c r="H132" s="303"/>
    </row>
    <row r="133" spans="1:8" ht="19.5" thickBot="1">
      <c r="A133" s="338"/>
      <c r="B133" s="226">
        <v>0</v>
      </c>
      <c r="C133" s="255">
        <v>1</v>
      </c>
      <c r="D133" s="250">
        <v>1</v>
      </c>
      <c r="E133" s="394">
        <f>C133*D133</f>
        <v>1</v>
      </c>
      <c r="F133" s="302">
        <v>1</v>
      </c>
      <c r="G133" s="395">
        <f>SUM(B133/F133)</f>
        <v>0</v>
      </c>
      <c r="H133" s="303"/>
    </row>
    <row r="134" spans="1:8" ht="19.5" thickBot="1">
      <c r="A134" s="384" t="s">
        <v>94</v>
      </c>
      <c r="B134" s="385">
        <f>SUM(B130:B133)</f>
        <v>0</v>
      </c>
      <c r="C134" s="386"/>
      <c r="D134" s="64"/>
      <c r="E134" s="387">
        <f>SUM(E130:E133)</f>
        <v>3</v>
      </c>
      <c r="F134" s="388"/>
      <c r="G134" s="389">
        <f>SUM(G130:G133)</f>
        <v>0</v>
      </c>
      <c r="H134" s="304"/>
    </row>
    <row r="135" spans="1:8" ht="18.75">
      <c r="A135" s="70"/>
      <c r="B135" s="53"/>
      <c r="C135" s="84"/>
      <c r="D135" s="119"/>
      <c r="E135" s="119"/>
      <c r="F135" s="285"/>
      <c r="G135" s="305"/>
      <c r="H135" s="306"/>
    </row>
    <row r="136" spans="1:8" ht="24">
      <c r="A136" s="69" t="s">
        <v>148</v>
      </c>
      <c r="B136" s="238"/>
      <c r="C136" s="85"/>
      <c r="D136" s="85"/>
      <c r="E136" s="238"/>
      <c r="F136" s="307"/>
      <c r="G136" s="308"/>
      <c r="H136" s="309"/>
    </row>
    <row r="137" spans="1:8" ht="24.75" thickBot="1">
      <c r="A137" s="69" t="s">
        <v>149</v>
      </c>
      <c r="B137" s="238"/>
      <c r="C137" s="85"/>
      <c r="D137" s="85"/>
      <c r="E137" s="238"/>
      <c r="F137" s="307"/>
      <c r="G137" s="308"/>
      <c r="H137" s="309"/>
    </row>
    <row r="138" spans="1:8" ht="19.5" thickBot="1">
      <c r="A138" s="69"/>
      <c r="B138" s="52" t="s">
        <v>51</v>
      </c>
      <c r="C138" s="42" t="s">
        <v>52</v>
      </c>
      <c r="D138" s="42"/>
      <c r="E138" s="313" t="s">
        <v>153</v>
      </c>
      <c r="F138" s="313" t="s">
        <v>154</v>
      </c>
      <c r="G138" s="311" t="s">
        <v>155</v>
      </c>
      <c r="H138" s="309"/>
    </row>
    <row r="139" spans="1:8" ht="19.5" thickBot="1">
      <c r="A139" s="82" t="s">
        <v>159</v>
      </c>
      <c r="B139" s="401">
        <v>1</v>
      </c>
      <c r="C139" s="302">
        <v>18</v>
      </c>
      <c r="D139" s="241">
        <f>SUM(B139*C139)</f>
        <v>18</v>
      </c>
      <c r="E139" s="408">
        <f>SUM(D139/$C$12)</f>
        <v>0.015</v>
      </c>
      <c r="F139" s="407">
        <f>D139/$C$11</f>
        <v>0.006</v>
      </c>
      <c r="G139" s="406">
        <f>D139/$C$30</f>
        <v>0.00036231884057971015</v>
      </c>
      <c r="H139" s="309"/>
    </row>
    <row r="140" spans="1:8" ht="19.5" thickBot="1">
      <c r="A140" s="82"/>
      <c r="B140" s="402"/>
      <c r="C140" s="403"/>
      <c r="D140" s="241"/>
      <c r="E140" s="409"/>
      <c r="F140" s="404"/>
      <c r="G140" s="405"/>
      <c r="H140" s="309"/>
    </row>
    <row r="141" spans="1:8" ht="32.25" customHeight="1">
      <c r="A141" s="412" t="s">
        <v>158</v>
      </c>
      <c r="B141" s="413"/>
      <c r="C141" s="413"/>
      <c r="D141" s="157">
        <f>SUM(C112-E84+G127+G134)</f>
        <v>11</v>
      </c>
      <c r="E141" s="410">
        <f>SUM(D141/$C$12)</f>
        <v>0.009166666666666667</v>
      </c>
      <c r="F141" s="417">
        <f>D141/C11</f>
        <v>0.0036666666666666666</v>
      </c>
      <c r="G141" s="419">
        <f>D141/C30</f>
        <v>0.0002214170692431562</v>
      </c>
      <c r="H141" s="309"/>
    </row>
    <row r="142" spans="1:8" ht="36.75" customHeight="1" thickBot="1">
      <c r="A142" s="414" t="s">
        <v>152</v>
      </c>
      <c r="B142" s="415"/>
      <c r="C142" s="416"/>
      <c r="D142" s="267">
        <f>SUM(D141+D139)</f>
        <v>29</v>
      </c>
      <c r="E142" s="411">
        <f>SUM(D142/C12)</f>
        <v>0.024166666666666666</v>
      </c>
      <c r="F142" s="418">
        <f>D142/C11</f>
        <v>0.009666666666666667</v>
      </c>
      <c r="G142" s="420">
        <f>D142/C30</f>
        <v>0.0005837359098228663</v>
      </c>
      <c r="H142" s="309"/>
    </row>
    <row r="143" spans="1:8" ht="23.25">
      <c r="A143" s="26"/>
      <c r="B143" s="10"/>
      <c r="C143" s="28"/>
      <c r="D143" s="28"/>
      <c r="E143" s="10"/>
      <c r="F143" s="310"/>
      <c r="H143" s="310"/>
    </row>
  </sheetData>
  <sheetProtection/>
  <protectedRanges>
    <protectedRange sqref="C136:D136" name="Range11"/>
    <protectedRange sqref="C93:D110 D92" name="Range12"/>
    <protectedRange sqref="F115:F126 B130:B133 A115:A127 D127 G127 B115:B126 C115:C127" name="Range7"/>
    <protectedRange sqref="B34:D63" name="Range3"/>
    <protectedRange sqref="C8:D16" name="Range1"/>
    <protectedRange sqref="B18:D29" name="Range2"/>
    <protectedRange sqref="F130:F133 A130:A133 C130:C133 B139:C140" name="Range8"/>
  </protectedRanges>
  <mergeCells count="2">
    <mergeCell ref="A141:C141"/>
    <mergeCell ref="A142:C1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8.7109375" style="0" bestFit="1" customWidth="1"/>
    <col min="4" max="4" width="24.28125" style="0" customWidth="1"/>
    <col min="5" max="5" width="16.8515625" style="0" customWidth="1"/>
    <col min="7" max="7" width="24.140625" style="0" bestFit="1" customWidth="1"/>
    <col min="8" max="8" width="13.28125" style="0" customWidth="1"/>
  </cols>
  <sheetData>
    <row r="1" s="1" customFormat="1" ht="18">
      <c r="A1" s="1" t="s">
        <v>64</v>
      </c>
    </row>
    <row r="2" s="1" customFormat="1" ht="18.75">
      <c r="A2" s="6" t="s">
        <v>75</v>
      </c>
    </row>
    <row r="3" s="1" customFormat="1" ht="18"/>
    <row r="4" spans="1:8" s="1" customFormat="1" ht="18.75" thickBot="1">
      <c r="A4" s="5" t="s">
        <v>65</v>
      </c>
      <c r="B4" s="5"/>
      <c r="D4" s="5" t="s">
        <v>71</v>
      </c>
      <c r="E4" s="5"/>
      <c r="G4" s="5" t="s">
        <v>111</v>
      </c>
      <c r="H4" s="5"/>
    </row>
    <row r="5" spans="1:8" s="1" customFormat="1" ht="18.75" thickBot="1">
      <c r="A5" s="3" t="s">
        <v>69</v>
      </c>
      <c r="B5" s="2">
        <v>50</v>
      </c>
      <c r="D5" s="3" t="s">
        <v>73</v>
      </c>
      <c r="E5" s="2"/>
      <c r="G5" s="3" t="s">
        <v>111</v>
      </c>
      <c r="H5" s="2"/>
    </row>
    <row r="6" spans="1:8" s="1" customFormat="1" ht="18.75" thickBot="1">
      <c r="A6" s="4" t="s">
        <v>70</v>
      </c>
      <c r="B6" s="7">
        <f>B5*11.07</f>
        <v>553.5</v>
      </c>
      <c r="D6" s="4" t="s">
        <v>70</v>
      </c>
      <c r="E6" s="7"/>
      <c r="G6" s="4" t="s">
        <v>74</v>
      </c>
      <c r="H6" s="7"/>
    </row>
    <row r="7" s="1" customFormat="1" ht="18"/>
    <row r="8" spans="1:8" s="1" customFormat="1" ht="18.75" thickBot="1">
      <c r="A8" s="5" t="s">
        <v>66</v>
      </c>
      <c r="B8" s="5"/>
      <c r="D8" s="5" t="s">
        <v>72</v>
      </c>
      <c r="E8" s="5"/>
      <c r="G8" s="5" t="s">
        <v>111</v>
      </c>
      <c r="H8" s="5"/>
    </row>
    <row r="9" spans="1:8" s="1" customFormat="1" ht="18.75" thickBot="1">
      <c r="A9" s="3" t="s">
        <v>67</v>
      </c>
      <c r="B9" s="2"/>
      <c r="D9" s="3" t="s">
        <v>73</v>
      </c>
      <c r="E9" s="2"/>
      <c r="G9" s="3" t="s">
        <v>111</v>
      </c>
      <c r="H9" s="2"/>
    </row>
    <row r="10" spans="1:8" s="1" customFormat="1" ht="18.75" thickBot="1">
      <c r="A10" s="4" t="s">
        <v>68</v>
      </c>
      <c r="B10" s="7"/>
      <c r="D10" s="4" t="s">
        <v>74</v>
      </c>
      <c r="E10" s="7"/>
      <c r="G10" s="4" t="s">
        <v>74</v>
      </c>
      <c r="H10" s="7"/>
    </row>
    <row r="11" s="1" customFormat="1" ht="18"/>
    <row r="12" spans="1:8" s="1" customFormat="1" ht="18.75" thickBot="1">
      <c r="A12" s="5" t="s">
        <v>105</v>
      </c>
      <c r="B12" s="5"/>
      <c r="D12" s="5" t="s">
        <v>107</v>
      </c>
      <c r="E12" s="5"/>
      <c r="G12" s="5" t="s">
        <v>111</v>
      </c>
      <c r="H12" s="5"/>
    </row>
    <row r="13" spans="1:8" s="1" customFormat="1" ht="18.75" thickBot="1">
      <c r="A13" s="3" t="s">
        <v>69</v>
      </c>
      <c r="B13" s="2"/>
      <c r="D13" s="3" t="s">
        <v>108</v>
      </c>
      <c r="E13" s="2"/>
      <c r="G13" s="3" t="s">
        <v>111</v>
      </c>
      <c r="H13" s="2"/>
    </row>
    <row r="14" spans="1:8" s="1" customFormat="1" ht="18.75" thickBot="1">
      <c r="A14" s="4" t="s">
        <v>106</v>
      </c>
      <c r="B14" s="7"/>
      <c r="D14" s="4" t="s">
        <v>74</v>
      </c>
      <c r="E14" s="7"/>
      <c r="G14" s="4" t="s">
        <v>74</v>
      </c>
      <c r="H14" s="7"/>
    </row>
    <row r="15" s="1" customFormat="1" ht="18"/>
    <row r="16" spans="1:5" s="1" customFormat="1" ht="18.75" thickBot="1">
      <c r="A16" s="5" t="s">
        <v>109</v>
      </c>
      <c r="B16" s="8">
        <v>32</v>
      </c>
      <c r="D16" s="5" t="s">
        <v>110</v>
      </c>
      <c r="E16" s="8">
        <v>4</v>
      </c>
    </row>
    <row r="17" spans="1:5" s="1" customFormat="1" ht="18.75" thickBot="1">
      <c r="A17" s="3" t="s">
        <v>110</v>
      </c>
      <c r="B17" s="7">
        <f>B16/16</f>
        <v>2</v>
      </c>
      <c r="D17" s="3" t="s">
        <v>112</v>
      </c>
      <c r="E17" s="7">
        <f>E16*16</f>
        <v>64</v>
      </c>
    </row>
    <row r="18" s="1" customFormat="1" ht="18"/>
    <row r="19" s="1" customFormat="1" ht="18"/>
    <row r="20" s="1" customFormat="1" ht="18"/>
    <row r="21" s="1" customFormat="1" ht="18"/>
    <row r="22" s="1" customFormat="1" ht="18"/>
    <row r="23" s="1" customFormat="1" ht="18"/>
    <row r="24" s="1" customFormat="1" ht="18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2"/>
  <sheetViews>
    <sheetView zoomScale="70" zoomScaleNormal="70" zoomScalePageLayoutView="0" workbookViewId="0" topLeftCell="A129">
      <selection activeCell="G141" sqref="A1:G141"/>
    </sheetView>
  </sheetViews>
  <sheetFormatPr defaultColWidth="9.140625" defaultRowHeight="12.75"/>
  <cols>
    <col min="1" max="1" width="43.421875" style="9" customWidth="1"/>
    <col min="2" max="2" width="21.00390625" style="9" customWidth="1"/>
    <col min="3" max="3" width="20.28125" style="9" customWidth="1"/>
    <col min="4" max="4" width="25.421875" style="9" customWidth="1"/>
    <col min="5" max="5" width="26.7109375" style="9" customWidth="1"/>
    <col min="6" max="6" width="19.00390625" style="9" customWidth="1"/>
    <col min="7" max="7" width="22.140625" style="9" customWidth="1"/>
    <col min="8" max="8" width="13.28125" style="9" bestFit="1" customWidth="1"/>
    <col min="9" max="9" width="9.28125" style="9" bestFit="1" customWidth="1"/>
    <col min="10" max="10" width="16.28125" style="9" bestFit="1" customWidth="1"/>
    <col min="11" max="11" width="12.28125" style="9" customWidth="1"/>
    <col min="12" max="16384" width="9.140625" style="9" customWidth="1"/>
  </cols>
  <sheetData>
    <row r="1" ht="16.5" customHeight="1"/>
    <row r="2" spans="1:5" ht="23.25">
      <c r="A2" s="10" t="s">
        <v>58</v>
      </c>
      <c r="C2" s="10"/>
      <c r="D2" s="10"/>
      <c r="E2" s="10"/>
    </row>
    <row r="3" spans="1:5" ht="23.25">
      <c r="A3" s="11" t="s">
        <v>62</v>
      </c>
      <c r="C3" s="10"/>
      <c r="D3" s="10"/>
      <c r="E3" s="10"/>
    </row>
    <row r="4" spans="1:5" ht="23.25">
      <c r="A4" s="11"/>
      <c r="C4" s="10"/>
      <c r="D4" s="10"/>
      <c r="E4" s="10"/>
    </row>
    <row r="5" spans="1:11" ht="18.75">
      <c r="A5" s="12" t="s">
        <v>59</v>
      </c>
      <c r="B5" s="13"/>
      <c r="C5" s="14"/>
      <c r="D5" s="14"/>
      <c r="E5" s="14"/>
      <c r="F5" s="14"/>
      <c r="G5" s="14"/>
      <c r="H5" s="14"/>
      <c r="I5" s="14"/>
      <c r="J5" s="14"/>
      <c r="K5" s="14"/>
    </row>
    <row r="6" spans="1:11" ht="18.75">
      <c r="A6" s="12" t="s">
        <v>60</v>
      </c>
      <c r="B6" s="13"/>
      <c r="C6" s="15" t="s">
        <v>99</v>
      </c>
      <c r="D6" s="15"/>
      <c r="E6" s="170"/>
      <c r="F6" s="14"/>
      <c r="G6" s="14"/>
      <c r="H6" s="14"/>
      <c r="I6" s="14"/>
      <c r="J6" s="14"/>
      <c r="K6" s="14"/>
    </row>
    <row r="7" spans="1:10" ht="15.75">
      <c r="A7" s="16" t="s">
        <v>131</v>
      </c>
      <c r="B7" s="169"/>
      <c r="C7" s="15" t="s">
        <v>100</v>
      </c>
      <c r="D7" s="15"/>
      <c r="E7" s="170"/>
      <c r="F7" s="14"/>
      <c r="G7" s="14"/>
      <c r="H7" s="14"/>
      <c r="I7" s="14"/>
      <c r="J7" s="14"/>
    </row>
    <row r="8" spans="1:10" ht="15.75">
      <c r="A8" s="17"/>
      <c r="B8" s="17"/>
      <c r="C8" s="12"/>
      <c r="D8" s="12"/>
      <c r="E8" s="18"/>
      <c r="F8" s="12"/>
      <c r="G8" s="12"/>
      <c r="H8" s="12"/>
      <c r="I8" s="12"/>
      <c r="J8" s="19"/>
    </row>
    <row r="9" spans="1:10" ht="19.5">
      <c r="A9" s="69" t="s">
        <v>57</v>
      </c>
      <c r="B9" s="70"/>
      <c r="C9" s="56">
        <v>2012</v>
      </c>
      <c r="D9" s="75"/>
      <c r="E9" s="76"/>
      <c r="F9" s="12"/>
      <c r="G9" s="12"/>
      <c r="H9" s="12"/>
      <c r="I9" s="12"/>
      <c r="J9" s="19"/>
    </row>
    <row r="10" spans="1:10" ht="19.5">
      <c r="A10" s="71" t="s">
        <v>0</v>
      </c>
      <c r="B10" s="71"/>
      <c r="C10" s="72"/>
      <c r="D10" s="77"/>
      <c r="E10" s="78"/>
      <c r="F10" s="20"/>
      <c r="G10" s="20"/>
      <c r="H10" s="20"/>
      <c r="I10" s="20"/>
      <c r="J10" s="21"/>
    </row>
    <row r="11" spans="1:10" ht="18.75">
      <c r="A11" s="69" t="s">
        <v>61</v>
      </c>
      <c r="B11" s="53"/>
      <c r="C11" s="65">
        <v>0</v>
      </c>
      <c r="D11" s="79" t="s">
        <v>102</v>
      </c>
      <c r="E11" s="53"/>
      <c r="F11" s="22"/>
      <c r="G11" s="23"/>
      <c r="H11" s="23"/>
      <c r="I11" s="23"/>
      <c r="J11" s="19"/>
    </row>
    <row r="12" spans="1:10" ht="18.75">
      <c r="A12" s="69" t="s">
        <v>63</v>
      </c>
      <c r="B12" s="53"/>
      <c r="C12" s="65">
        <v>0</v>
      </c>
      <c r="D12" s="79" t="s">
        <v>103</v>
      </c>
      <c r="E12" s="53"/>
      <c r="F12" s="22"/>
      <c r="G12" s="23"/>
      <c r="H12" s="24"/>
      <c r="I12" s="24"/>
      <c r="J12" s="25"/>
    </row>
    <row r="13" spans="1:10" ht="18.75">
      <c r="A13" s="69"/>
      <c r="B13" s="53"/>
      <c r="C13" s="73"/>
      <c r="D13" s="80"/>
      <c r="E13" s="53"/>
      <c r="F13" s="22"/>
      <c r="G13" s="23"/>
      <c r="H13" s="24"/>
      <c r="I13" s="24"/>
      <c r="J13" s="25"/>
    </row>
    <row r="14" spans="1:10" ht="18.75">
      <c r="A14" s="69" t="s">
        <v>101</v>
      </c>
      <c r="B14" s="53"/>
      <c r="C14" s="66"/>
      <c r="D14" s="80" t="s">
        <v>103</v>
      </c>
      <c r="E14" s="53"/>
      <c r="F14" s="22"/>
      <c r="G14" s="23"/>
      <c r="H14" s="24"/>
      <c r="I14" s="24"/>
      <c r="J14" s="25"/>
    </row>
    <row r="15" spans="1:10" ht="15">
      <c r="A15" s="53"/>
      <c r="B15" s="53"/>
      <c r="C15" s="74"/>
      <c r="D15" s="74"/>
      <c r="E15" s="81"/>
      <c r="F15" s="23"/>
      <c r="G15" s="23"/>
      <c r="H15" s="24"/>
      <c r="I15" s="24"/>
      <c r="J15" s="25"/>
    </row>
    <row r="16" spans="1:10" ht="15">
      <c r="A16" s="53"/>
      <c r="B16" s="53"/>
      <c r="C16" s="74"/>
      <c r="D16" s="74"/>
      <c r="E16" s="81"/>
      <c r="F16" s="23"/>
      <c r="G16" s="23"/>
      <c r="H16" s="24"/>
      <c r="I16" s="24"/>
      <c r="J16" s="25"/>
    </row>
    <row r="17" spans="1:10" ht="16.5" thickBot="1">
      <c r="A17" s="90" t="s">
        <v>1</v>
      </c>
      <c r="B17" s="88" t="s">
        <v>2</v>
      </c>
      <c r="C17" s="91"/>
      <c r="D17" s="91"/>
      <c r="E17" s="91"/>
      <c r="F17" s="26" t="s">
        <v>104</v>
      </c>
      <c r="G17" s="26"/>
      <c r="H17" s="26" t="s">
        <v>96</v>
      </c>
      <c r="I17" s="22"/>
      <c r="J17" s="14" t="s">
        <v>115</v>
      </c>
    </row>
    <row r="18" spans="1:10" ht="18.75">
      <c r="A18" s="82" t="s">
        <v>3</v>
      </c>
      <c r="B18" s="54">
        <v>0</v>
      </c>
      <c r="C18" s="55">
        <v>0</v>
      </c>
      <c r="D18" s="42"/>
      <c r="E18" s="85"/>
      <c r="F18" s="57"/>
      <c r="G18" s="57"/>
      <c r="H18" s="58"/>
      <c r="I18" s="29"/>
      <c r="J18" s="30"/>
    </row>
    <row r="19" spans="1:10" ht="18.75">
      <c r="A19" s="82" t="s">
        <v>4</v>
      </c>
      <c r="B19" s="54">
        <v>0</v>
      </c>
      <c r="C19" s="55">
        <v>0</v>
      </c>
      <c r="D19" s="42"/>
      <c r="E19" s="85"/>
      <c r="F19" s="57"/>
      <c r="G19" s="57"/>
      <c r="H19" s="58"/>
      <c r="I19" s="29"/>
      <c r="J19" s="30"/>
    </row>
    <row r="20" spans="1:10" ht="18.75">
      <c r="A20" s="82" t="s">
        <v>5</v>
      </c>
      <c r="B20" s="54">
        <v>0</v>
      </c>
      <c r="C20" s="55">
        <v>0</v>
      </c>
      <c r="D20" s="42"/>
      <c r="E20" s="85"/>
      <c r="F20" s="57"/>
      <c r="G20" s="57"/>
      <c r="H20" s="58"/>
      <c r="I20" s="29"/>
      <c r="J20" s="30"/>
    </row>
    <row r="21" spans="1:11" ht="18.75">
      <c r="A21" s="82" t="s">
        <v>6</v>
      </c>
      <c r="B21" s="54">
        <v>0</v>
      </c>
      <c r="C21" s="55">
        <v>0</v>
      </c>
      <c r="D21" s="42"/>
      <c r="E21" s="85"/>
      <c r="F21" s="59"/>
      <c r="G21" s="60"/>
      <c r="H21" s="58"/>
      <c r="I21" s="29"/>
      <c r="J21" s="30"/>
      <c r="K21" s="32"/>
    </row>
    <row r="22" spans="1:10" ht="18.75">
      <c r="A22" s="82" t="s">
        <v>7</v>
      </c>
      <c r="B22" s="54">
        <v>0</v>
      </c>
      <c r="C22" s="55">
        <v>0</v>
      </c>
      <c r="D22" s="42"/>
      <c r="E22" s="85"/>
      <c r="F22" s="59"/>
      <c r="G22" s="60"/>
      <c r="H22" s="58"/>
      <c r="I22" s="29"/>
      <c r="J22" s="30"/>
    </row>
    <row r="23" spans="1:10" ht="18.75">
      <c r="A23" s="82" t="s">
        <v>8</v>
      </c>
      <c r="B23" s="54">
        <v>0</v>
      </c>
      <c r="C23" s="55">
        <v>0</v>
      </c>
      <c r="D23" s="42"/>
      <c r="E23" s="85"/>
      <c r="F23" s="59"/>
      <c r="G23" s="60"/>
      <c r="H23" s="58"/>
      <c r="I23" s="29"/>
      <c r="J23" s="30"/>
    </row>
    <row r="24" spans="1:10" ht="18.75">
      <c r="A24" s="82" t="s">
        <v>9</v>
      </c>
      <c r="B24" s="54">
        <v>0</v>
      </c>
      <c r="C24" s="55">
        <v>0</v>
      </c>
      <c r="D24" s="42"/>
      <c r="E24" s="85"/>
      <c r="F24" s="59"/>
      <c r="G24" s="60"/>
      <c r="H24" s="58"/>
      <c r="I24" s="29"/>
      <c r="J24" s="30"/>
    </row>
    <row r="25" spans="1:10" ht="18.75">
      <c r="A25" s="53"/>
      <c r="B25" s="53"/>
      <c r="C25" s="84"/>
      <c r="D25" s="84"/>
      <c r="E25" s="85"/>
      <c r="F25" s="57"/>
      <c r="G25" s="60"/>
      <c r="H25" s="58"/>
      <c r="I25" s="29"/>
      <c r="J25" s="30"/>
    </row>
    <row r="26" spans="1:10" ht="18.75">
      <c r="A26" s="82" t="s">
        <v>95</v>
      </c>
      <c r="B26" s="33" t="s">
        <v>10</v>
      </c>
      <c r="C26" s="55">
        <v>0</v>
      </c>
      <c r="D26" s="42"/>
      <c r="E26" s="85"/>
      <c r="F26" s="57"/>
      <c r="G26" s="60"/>
      <c r="H26" s="58"/>
      <c r="I26" s="29"/>
      <c r="J26" s="30"/>
    </row>
    <row r="27" spans="1:10" ht="18.75">
      <c r="A27" s="82" t="s">
        <v>11</v>
      </c>
      <c r="B27" s="33" t="s">
        <v>126</v>
      </c>
      <c r="C27" s="55">
        <v>0</v>
      </c>
      <c r="D27" s="42"/>
      <c r="E27" s="85"/>
      <c r="F27" s="57"/>
      <c r="G27" s="60"/>
      <c r="H27" s="58"/>
      <c r="I27" s="29"/>
      <c r="J27" s="30"/>
    </row>
    <row r="28" spans="1:10" ht="18.75">
      <c r="A28" s="82" t="s">
        <v>12</v>
      </c>
      <c r="B28" s="33"/>
      <c r="C28" s="55">
        <v>0</v>
      </c>
      <c r="D28" s="42"/>
      <c r="E28" s="85"/>
      <c r="F28" s="57"/>
      <c r="G28" s="60"/>
      <c r="H28" s="58"/>
      <c r="I28" s="29"/>
      <c r="J28" s="30"/>
    </row>
    <row r="29" spans="1:10" ht="19.5" thickBot="1">
      <c r="A29" s="83" t="s">
        <v>12</v>
      </c>
      <c r="B29" s="33"/>
      <c r="C29" s="55">
        <v>0</v>
      </c>
      <c r="D29" s="42"/>
      <c r="E29" s="85"/>
      <c r="F29" s="57"/>
      <c r="G29" s="60"/>
      <c r="H29" s="58"/>
      <c r="I29" s="29"/>
      <c r="J29" s="30"/>
    </row>
    <row r="30" spans="1:10" ht="19.5" thickBot="1">
      <c r="A30" s="188" t="s">
        <v>13</v>
      </c>
      <c r="B30" s="64"/>
      <c r="C30" s="62">
        <f>SUM(C18:C29)</f>
        <v>0</v>
      </c>
      <c r="D30" s="34"/>
      <c r="E30" s="34"/>
      <c r="F30" s="61" t="e">
        <f>SUM(C30/$C$12)</f>
        <v>#DIV/0!</v>
      </c>
      <c r="G30" s="62"/>
      <c r="H30" s="63" t="e">
        <f>SUM(C30/$C$11)</f>
        <v>#DIV/0!</v>
      </c>
      <c r="I30" s="35"/>
      <c r="J30" s="30" t="e">
        <f>SUM(C30/$C$30)</f>
        <v>#DIV/0!</v>
      </c>
    </row>
    <row r="31" spans="1:9" ht="15">
      <c r="A31" s="53"/>
      <c r="B31" s="53"/>
      <c r="C31" s="86"/>
      <c r="D31" s="86"/>
      <c r="E31" s="86"/>
      <c r="F31" s="22"/>
      <c r="G31" s="22"/>
      <c r="H31" s="36"/>
      <c r="I31" s="36"/>
    </row>
    <row r="32" spans="1:11" ht="16.5" thickBot="1">
      <c r="A32" s="87" t="s">
        <v>14</v>
      </c>
      <c r="B32" s="89"/>
      <c r="C32" s="89"/>
      <c r="D32" s="89"/>
      <c r="E32" s="89"/>
      <c r="F32" s="22" t="s">
        <v>15</v>
      </c>
      <c r="G32" s="22"/>
      <c r="H32" s="36" t="s">
        <v>16</v>
      </c>
      <c r="I32" s="36"/>
      <c r="J32" s="14" t="s">
        <v>115</v>
      </c>
      <c r="K32" s="14" t="s">
        <v>116</v>
      </c>
    </row>
    <row r="33" spans="1:9" ht="16.5" thickBot="1">
      <c r="A33" s="87" t="s">
        <v>76</v>
      </c>
      <c r="B33" s="88" t="s">
        <v>150</v>
      </c>
      <c r="C33" s="89"/>
      <c r="D33" s="171"/>
      <c r="E33" s="171"/>
      <c r="F33" s="22"/>
      <c r="G33" s="22"/>
      <c r="H33" s="36"/>
      <c r="I33" s="36"/>
    </row>
    <row r="34" spans="1:11" ht="18.75">
      <c r="A34" s="69" t="s">
        <v>19</v>
      </c>
      <c r="B34" s="33"/>
      <c r="C34" s="55">
        <v>0</v>
      </c>
      <c r="D34" s="42"/>
      <c r="E34" s="85"/>
      <c r="F34" s="101"/>
      <c r="G34" s="101"/>
      <c r="H34" s="101"/>
      <c r="I34" s="35"/>
      <c r="J34" s="112"/>
      <c r="K34" s="113"/>
    </row>
    <row r="35" spans="1:11" ht="18.75">
      <c r="A35" s="69" t="s">
        <v>56</v>
      </c>
      <c r="B35" s="33"/>
      <c r="C35" s="55">
        <v>0</v>
      </c>
      <c r="D35" s="42"/>
      <c r="E35" s="85"/>
      <c r="F35" s="101"/>
      <c r="G35" s="101"/>
      <c r="H35" s="101"/>
      <c r="I35" s="35"/>
      <c r="J35" s="112"/>
      <c r="K35" s="113"/>
    </row>
    <row r="36" spans="1:11" ht="18.75">
      <c r="A36" s="69" t="s">
        <v>20</v>
      </c>
      <c r="B36" s="33"/>
      <c r="C36" s="55">
        <v>0</v>
      </c>
      <c r="D36" s="42"/>
      <c r="E36" s="85"/>
      <c r="F36" s="101"/>
      <c r="G36" s="101"/>
      <c r="H36" s="101"/>
      <c r="I36" s="35"/>
      <c r="J36" s="112"/>
      <c r="K36" s="113"/>
    </row>
    <row r="37" spans="1:11" ht="18.75">
      <c r="A37" s="69" t="s">
        <v>21</v>
      </c>
      <c r="B37" s="33"/>
      <c r="C37" s="55">
        <v>0</v>
      </c>
      <c r="D37" s="42"/>
      <c r="E37" s="85"/>
      <c r="F37" s="101"/>
      <c r="G37" s="101"/>
      <c r="H37" s="101"/>
      <c r="I37" s="35"/>
      <c r="J37" s="112"/>
      <c r="K37" s="113"/>
    </row>
    <row r="38" spans="1:11" ht="18.75">
      <c r="A38" s="69" t="s">
        <v>17</v>
      </c>
      <c r="B38" s="33"/>
      <c r="C38" s="55">
        <v>0</v>
      </c>
      <c r="D38" s="42"/>
      <c r="E38" s="85"/>
      <c r="F38" s="101"/>
      <c r="G38" s="101"/>
      <c r="H38" s="101"/>
      <c r="I38" s="35"/>
      <c r="J38" s="112"/>
      <c r="K38" s="113"/>
    </row>
    <row r="39" spans="1:11" ht="18.75">
      <c r="A39" s="69" t="s">
        <v>18</v>
      </c>
      <c r="B39" s="33"/>
      <c r="C39" s="55">
        <v>0</v>
      </c>
      <c r="D39" s="42"/>
      <c r="E39" s="85"/>
      <c r="F39" s="101"/>
      <c r="G39" s="101"/>
      <c r="H39" s="101"/>
      <c r="I39" s="35"/>
      <c r="J39" s="112"/>
      <c r="K39" s="113"/>
    </row>
    <row r="40" spans="1:11" ht="18.75">
      <c r="A40" s="69" t="s">
        <v>22</v>
      </c>
      <c r="B40" s="33"/>
      <c r="C40" s="55">
        <v>0</v>
      </c>
      <c r="D40" s="42"/>
      <c r="E40" s="85"/>
      <c r="F40" s="101"/>
      <c r="G40" s="101"/>
      <c r="H40" s="101"/>
      <c r="I40" s="35"/>
      <c r="J40" s="112"/>
      <c r="K40" s="113"/>
    </row>
    <row r="41" spans="1:11" ht="18.75">
      <c r="A41" s="69" t="s">
        <v>24</v>
      </c>
      <c r="B41" s="33"/>
      <c r="C41" s="55">
        <v>0</v>
      </c>
      <c r="D41" s="42"/>
      <c r="E41" s="85"/>
      <c r="F41" s="101"/>
      <c r="G41" s="101"/>
      <c r="H41" s="101"/>
      <c r="I41" s="35"/>
      <c r="J41" s="112"/>
      <c r="K41" s="113"/>
    </row>
    <row r="42" spans="1:11" ht="18.75">
      <c r="A42" s="69" t="s">
        <v>25</v>
      </c>
      <c r="B42" s="33"/>
      <c r="C42" s="55">
        <v>0</v>
      </c>
      <c r="D42" s="42"/>
      <c r="E42" s="85"/>
      <c r="F42" s="101"/>
      <c r="G42" s="101"/>
      <c r="H42" s="101"/>
      <c r="I42" s="35"/>
      <c r="J42" s="112"/>
      <c r="K42" s="113"/>
    </row>
    <row r="43" spans="1:11" ht="18.75">
      <c r="A43" s="69" t="s">
        <v>114</v>
      </c>
      <c r="B43" s="33"/>
      <c r="C43" s="55">
        <v>0</v>
      </c>
      <c r="D43" s="42"/>
      <c r="E43" s="85"/>
      <c r="F43" s="101"/>
      <c r="G43" s="101"/>
      <c r="H43" s="101"/>
      <c r="I43" s="35"/>
      <c r="J43" s="112"/>
      <c r="K43" s="113"/>
    </row>
    <row r="44" spans="1:11" ht="18.75">
      <c r="A44" s="69" t="s">
        <v>78</v>
      </c>
      <c r="B44" s="37"/>
      <c r="C44" s="55">
        <v>0</v>
      </c>
      <c r="D44" s="42"/>
      <c r="E44" s="85"/>
      <c r="F44" s="101"/>
      <c r="G44" s="101"/>
      <c r="H44" s="101"/>
      <c r="I44" s="35"/>
      <c r="J44" s="112"/>
      <c r="K44" s="113"/>
    </row>
    <row r="45" spans="1:11" ht="18.75">
      <c r="A45" s="69" t="s">
        <v>26</v>
      </c>
      <c r="B45" s="33"/>
      <c r="C45" s="55">
        <v>0</v>
      </c>
      <c r="D45" s="42"/>
      <c r="E45" s="85"/>
      <c r="F45" s="101"/>
      <c r="G45" s="101"/>
      <c r="H45" s="101"/>
      <c r="I45" s="35"/>
      <c r="J45" s="112"/>
      <c r="K45" s="113"/>
    </row>
    <row r="46" spans="1:11" ht="18.75">
      <c r="A46" s="69" t="s">
        <v>53</v>
      </c>
      <c r="B46" s="33"/>
      <c r="C46" s="55">
        <v>0</v>
      </c>
      <c r="D46" s="42"/>
      <c r="E46" s="85"/>
      <c r="F46" s="101"/>
      <c r="G46" s="101"/>
      <c r="H46" s="101"/>
      <c r="I46" s="35"/>
      <c r="J46" s="112"/>
      <c r="K46" s="113"/>
    </row>
    <row r="47" spans="1:11" ht="18.75">
      <c r="A47" s="69" t="s">
        <v>27</v>
      </c>
      <c r="B47" s="33"/>
      <c r="C47" s="55">
        <v>0</v>
      </c>
      <c r="D47" s="42"/>
      <c r="E47" s="85"/>
      <c r="F47" s="101"/>
      <c r="G47" s="101"/>
      <c r="H47" s="101"/>
      <c r="I47" s="35"/>
      <c r="J47" s="112"/>
      <c r="K47" s="113"/>
    </row>
    <row r="48" spans="1:11" ht="18.75">
      <c r="A48" s="69" t="s">
        <v>128</v>
      </c>
      <c r="B48" s="33"/>
      <c r="C48" s="55">
        <v>0</v>
      </c>
      <c r="D48" s="42"/>
      <c r="E48" s="85"/>
      <c r="F48" s="101"/>
      <c r="G48" s="101"/>
      <c r="H48" s="101"/>
      <c r="I48" s="35"/>
      <c r="J48" s="112"/>
      <c r="K48" s="113"/>
    </row>
    <row r="49" spans="1:11" ht="18.75">
      <c r="A49" s="69" t="s">
        <v>54</v>
      </c>
      <c r="B49" s="33"/>
      <c r="C49" s="55">
        <v>0</v>
      </c>
      <c r="D49" s="42"/>
      <c r="E49" s="85"/>
      <c r="F49" s="101"/>
      <c r="G49" s="101"/>
      <c r="H49" s="101"/>
      <c r="I49" s="35"/>
      <c r="J49" s="112"/>
      <c r="K49" s="113"/>
    </row>
    <row r="50" spans="1:11" ht="18.75">
      <c r="A50" s="69" t="s">
        <v>55</v>
      </c>
      <c r="B50" s="33"/>
      <c r="C50" s="55">
        <v>0</v>
      </c>
      <c r="D50" s="42"/>
      <c r="E50" s="85"/>
      <c r="F50" s="101"/>
      <c r="G50" s="101"/>
      <c r="H50" s="101"/>
      <c r="I50" s="35"/>
      <c r="J50" s="112"/>
      <c r="K50" s="113"/>
    </row>
    <row r="51" spans="1:11" ht="18.75">
      <c r="A51" s="69" t="s">
        <v>79</v>
      </c>
      <c r="B51" s="33"/>
      <c r="C51" s="55">
        <v>0</v>
      </c>
      <c r="D51" s="42"/>
      <c r="E51" s="85"/>
      <c r="F51" s="101"/>
      <c r="G51" s="101"/>
      <c r="H51" s="101"/>
      <c r="I51" s="35"/>
      <c r="J51" s="112"/>
      <c r="K51" s="113"/>
    </row>
    <row r="52" spans="1:11" ht="18.75">
      <c r="A52" s="69" t="s">
        <v>79</v>
      </c>
      <c r="B52" s="33"/>
      <c r="C52" s="55">
        <v>0</v>
      </c>
      <c r="D52" s="42"/>
      <c r="E52" s="85"/>
      <c r="F52" s="101"/>
      <c r="G52" s="101"/>
      <c r="H52" s="101"/>
      <c r="I52" s="35"/>
      <c r="J52" s="112"/>
      <c r="K52" s="113"/>
    </row>
    <row r="53" spans="1:11" ht="18.75">
      <c r="A53" s="69" t="s">
        <v>79</v>
      </c>
      <c r="B53" s="33"/>
      <c r="C53" s="55">
        <v>0</v>
      </c>
      <c r="D53" s="42"/>
      <c r="E53" s="85"/>
      <c r="F53" s="101"/>
      <c r="G53" s="101"/>
      <c r="H53" s="101"/>
      <c r="I53" s="35"/>
      <c r="J53" s="112"/>
      <c r="K53" s="113"/>
    </row>
    <row r="54" spans="1:11" ht="18.75">
      <c r="A54" s="70"/>
      <c r="B54" s="52"/>
      <c r="C54" s="94"/>
      <c r="D54" s="42"/>
      <c r="E54" s="85"/>
      <c r="F54" s="101"/>
      <c r="G54" s="101"/>
      <c r="H54" s="101"/>
      <c r="I54" s="35"/>
      <c r="J54" s="112"/>
      <c r="K54" s="113"/>
    </row>
    <row r="55" spans="1:11" ht="19.5" thickBot="1">
      <c r="A55" s="87" t="s">
        <v>77</v>
      </c>
      <c r="B55" s="88"/>
      <c r="C55" s="95"/>
      <c r="D55" s="93" t="s">
        <v>97</v>
      </c>
      <c r="E55" s="92" t="s">
        <v>113</v>
      </c>
      <c r="F55" s="101"/>
      <c r="G55" s="101"/>
      <c r="H55" s="101"/>
      <c r="I55" s="35"/>
      <c r="J55" s="112"/>
      <c r="K55" s="113"/>
    </row>
    <row r="56" spans="1:11" ht="18.75">
      <c r="A56" s="69" t="s">
        <v>23</v>
      </c>
      <c r="B56" s="33"/>
      <c r="C56" s="55">
        <v>0</v>
      </c>
      <c r="D56" s="117">
        <v>0</v>
      </c>
      <c r="E56" s="94">
        <f>SUM(C56*D56)</f>
        <v>0</v>
      </c>
      <c r="F56" s="101"/>
      <c r="G56" s="101"/>
      <c r="H56" s="101"/>
      <c r="I56" s="35"/>
      <c r="J56" s="112"/>
      <c r="K56" s="113"/>
    </row>
    <row r="57" spans="1:11" ht="18.75">
      <c r="A57" s="69" t="s">
        <v>28</v>
      </c>
      <c r="B57" s="33"/>
      <c r="C57" s="55">
        <v>0</v>
      </c>
      <c r="D57" s="117">
        <v>0</v>
      </c>
      <c r="E57" s="94">
        <f aca="true" t="shared" si="0" ref="E57:E63">SUM(C57*D57)</f>
        <v>0</v>
      </c>
      <c r="F57" s="101"/>
      <c r="G57" s="101"/>
      <c r="H57" s="101"/>
      <c r="I57" s="35"/>
      <c r="J57" s="112"/>
      <c r="K57" s="113"/>
    </row>
    <row r="58" spans="1:11" ht="18.75">
      <c r="A58" s="69" t="s">
        <v>29</v>
      </c>
      <c r="B58" s="33"/>
      <c r="C58" s="55">
        <v>0</v>
      </c>
      <c r="D58" s="117">
        <v>0</v>
      </c>
      <c r="E58" s="94">
        <f t="shared" si="0"/>
        <v>0</v>
      </c>
      <c r="F58" s="101"/>
      <c r="G58" s="101"/>
      <c r="H58" s="101"/>
      <c r="I58" s="35"/>
      <c r="J58" s="112"/>
      <c r="K58" s="113"/>
    </row>
    <row r="59" spans="1:11" ht="18.75">
      <c r="A59" s="69" t="s">
        <v>127</v>
      </c>
      <c r="B59" s="33"/>
      <c r="C59" s="55">
        <v>0</v>
      </c>
      <c r="D59" s="117">
        <v>0</v>
      </c>
      <c r="E59" s="94">
        <f t="shared" si="0"/>
        <v>0</v>
      </c>
      <c r="F59" s="101"/>
      <c r="G59" s="101"/>
      <c r="H59" s="101"/>
      <c r="I59" s="35"/>
      <c r="J59" s="112"/>
      <c r="K59" s="113"/>
    </row>
    <row r="60" spans="1:11" ht="18.75">
      <c r="A60" s="69" t="s">
        <v>12</v>
      </c>
      <c r="B60" s="33"/>
      <c r="C60" s="55">
        <v>0</v>
      </c>
      <c r="D60" s="117">
        <v>0</v>
      </c>
      <c r="E60" s="94">
        <f t="shared" si="0"/>
        <v>0</v>
      </c>
      <c r="F60" s="101"/>
      <c r="G60" s="101"/>
      <c r="H60" s="101"/>
      <c r="I60" s="35"/>
      <c r="J60" s="112"/>
      <c r="K60" s="113"/>
    </row>
    <row r="61" spans="1:11" ht="18.75">
      <c r="A61" s="69" t="s">
        <v>12</v>
      </c>
      <c r="B61" s="33"/>
      <c r="C61" s="55">
        <v>0</v>
      </c>
      <c r="D61" s="117">
        <v>0</v>
      </c>
      <c r="E61" s="94">
        <f t="shared" si="0"/>
        <v>0</v>
      </c>
      <c r="F61" s="101"/>
      <c r="G61" s="101"/>
      <c r="H61" s="101"/>
      <c r="I61" s="35"/>
      <c r="J61" s="112"/>
      <c r="K61" s="113"/>
    </row>
    <row r="62" spans="1:11" ht="18.75">
      <c r="A62" s="69" t="s">
        <v>30</v>
      </c>
      <c r="B62" s="33"/>
      <c r="C62" s="55">
        <v>0</v>
      </c>
      <c r="D62" s="117">
        <v>0</v>
      </c>
      <c r="E62" s="94">
        <f t="shared" si="0"/>
        <v>0</v>
      </c>
      <c r="F62" s="101"/>
      <c r="G62" s="101"/>
      <c r="H62" s="101"/>
      <c r="I62" s="35"/>
      <c r="J62" s="112"/>
      <c r="K62" s="113"/>
    </row>
    <row r="63" spans="1:11" ht="19.5" thickBot="1">
      <c r="A63" s="69" t="s">
        <v>31</v>
      </c>
      <c r="B63" s="33"/>
      <c r="C63" s="55">
        <v>0</v>
      </c>
      <c r="D63" s="117">
        <v>0</v>
      </c>
      <c r="E63" s="94">
        <f t="shared" si="0"/>
        <v>0</v>
      </c>
      <c r="F63" s="101"/>
      <c r="G63" s="101"/>
      <c r="H63" s="101"/>
      <c r="I63" s="35"/>
      <c r="J63" s="112"/>
      <c r="K63" s="113"/>
    </row>
    <row r="64" spans="1:11" ht="19.5" thickBot="1">
      <c r="A64" s="187" t="s">
        <v>125</v>
      </c>
      <c r="B64" s="127"/>
      <c r="C64" s="128">
        <f>SUM(C34:C63)+C72+C74+C76</f>
        <v>0</v>
      </c>
      <c r="D64" s="129"/>
      <c r="E64" s="130">
        <f>SUM(C34:C63)+E72+E74+E76</f>
        <v>0</v>
      </c>
      <c r="F64" s="131" t="e">
        <f>SUM(E64/$C$12)</f>
        <v>#DIV/0!</v>
      </c>
      <c r="G64" s="132"/>
      <c r="H64" s="131" t="e">
        <f>SUM(E64/$C$11)</f>
        <v>#DIV/0!</v>
      </c>
      <c r="I64" s="133"/>
      <c r="J64" s="134" t="e">
        <f>SUM(C64/$C$30)</f>
        <v>#DIV/0!</v>
      </c>
      <c r="K64" s="135" t="e">
        <f>C64/$C$67</f>
        <v>#DIV/0!</v>
      </c>
    </row>
    <row r="65" spans="1:8" ht="17.25" thickBot="1">
      <c r="A65" s="70"/>
      <c r="B65" s="115"/>
      <c r="C65" s="116"/>
      <c r="D65" s="115"/>
      <c r="E65" s="115"/>
      <c r="F65" s="96"/>
      <c r="G65" s="96"/>
      <c r="H65" s="96"/>
    </row>
    <row r="66" spans="1:11" ht="18.75">
      <c r="A66" s="183" t="s">
        <v>32</v>
      </c>
      <c r="B66" s="136"/>
      <c r="C66" s="137">
        <f>C30</f>
        <v>0</v>
      </c>
      <c r="D66" s="138"/>
      <c r="E66" s="138"/>
      <c r="F66" s="139" t="e">
        <f>F30</f>
        <v>#DIV/0!</v>
      </c>
      <c r="G66" s="137"/>
      <c r="H66" s="139" t="e">
        <f>H30</f>
        <v>#DIV/0!</v>
      </c>
      <c r="I66" s="138"/>
      <c r="J66" s="140">
        <f>SUM(J18:J29)</f>
        <v>0</v>
      </c>
      <c r="K66" s="141"/>
    </row>
    <row r="67" spans="1:11" ht="18.75">
      <c r="A67" s="186" t="s">
        <v>33</v>
      </c>
      <c r="B67" s="142"/>
      <c r="C67" s="143">
        <f>E64</f>
        <v>0</v>
      </c>
      <c r="D67" s="144"/>
      <c r="E67" s="144"/>
      <c r="F67" s="145">
        <f>SUM(F38:F63)</f>
        <v>0</v>
      </c>
      <c r="G67" s="143"/>
      <c r="H67" s="145">
        <f>SUM(H38:H63)</f>
        <v>0</v>
      </c>
      <c r="I67" s="146"/>
      <c r="J67" s="147">
        <f>SUM(J38:J63)</f>
        <v>0</v>
      </c>
      <c r="K67" s="148"/>
    </row>
    <row r="68" spans="1:11" ht="19.5" thickBot="1">
      <c r="A68" s="159" t="s">
        <v>80</v>
      </c>
      <c r="B68" s="150"/>
      <c r="C68" s="151">
        <f>C66-C67</f>
        <v>0</v>
      </c>
      <c r="D68" s="152"/>
      <c r="E68" s="152"/>
      <c r="F68" s="153" t="e">
        <f>SUM(F66-F67)</f>
        <v>#DIV/0!</v>
      </c>
      <c r="G68" s="151"/>
      <c r="H68" s="153" t="e">
        <f>SUM(H66-H67)</f>
        <v>#DIV/0!</v>
      </c>
      <c r="I68" s="152"/>
      <c r="J68" s="154"/>
      <c r="K68" s="155"/>
    </row>
    <row r="69" spans="1:10" ht="18.75">
      <c r="A69" s="67"/>
      <c r="B69" s="38"/>
      <c r="C69" s="97"/>
      <c r="D69" s="27"/>
      <c r="E69" s="31"/>
      <c r="F69" s="101"/>
      <c r="G69" s="99"/>
      <c r="H69" s="101"/>
      <c r="I69" s="39"/>
      <c r="J69" s="40"/>
    </row>
    <row r="70" spans="1:10" ht="19.5" thickBot="1">
      <c r="A70" s="87" t="s">
        <v>81</v>
      </c>
      <c r="B70" s="121"/>
      <c r="C70" s="95"/>
      <c r="D70" s="93" t="s">
        <v>97</v>
      </c>
      <c r="E70" s="92" t="s">
        <v>113</v>
      </c>
      <c r="F70" s="101"/>
      <c r="G70" s="99"/>
      <c r="H70" s="101"/>
      <c r="I70" s="39"/>
      <c r="J70" s="40"/>
    </row>
    <row r="71" spans="1:10" ht="18.75">
      <c r="A71" s="69" t="s">
        <v>121</v>
      </c>
      <c r="B71" s="43"/>
      <c r="C71" s="98">
        <v>0</v>
      </c>
      <c r="D71" s="118">
        <v>0</v>
      </c>
      <c r="E71" s="119">
        <f>C71*D71</f>
        <v>0</v>
      </c>
      <c r="F71" s="101"/>
      <c r="G71" s="99"/>
      <c r="H71" s="101"/>
      <c r="I71" s="39"/>
      <c r="J71" s="40"/>
    </row>
    <row r="72" spans="1:10" ht="18.75">
      <c r="A72" s="123" t="s">
        <v>120</v>
      </c>
      <c r="B72" s="124"/>
      <c r="C72" s="114">
        <v>0</v>
      </c>
      <c r="D72" s="118">
        <v>0</v>
      </c>
      <c r="E72" s="119">
        <f aca="true" t="shared" si="1" ref="E72:E82">C72*D72</f>
        <v>0</v>
      </c>
      <c r="F72" s="101"/>
      <c r="G72" s="99"/>
      <c r="H72" s="101"/>
      <c r="I72" s="39"/>
      <c r="J72" s="40"/>
    </row>
    <row r="73" spans="1:10" ht="18.75">
      <c r="A73" s="69" t="s">
        <v>122</v>
      </c>
      <c r="B73" s="43"/>
      <c r="C73" s="98">
        <v>0</v>
      </c>
      <c r="D73" s="118">
        <v>0</v>
      </c>
      <c r="E73" s="119">
        <f t="shared" si="1"/>
        <v>0</v>
      </c>
      <c r="F73" s="101"/>
      <c r="G73" s="99"/>
      <c r="H73" s="101"/>
      <c r="I73" s="39"/>
      <c r="J73" s="40"/>
    </row>
    <row r="74" spans="1:10" ht="18.75">
      <c r="A74" s="123" t="s">
        <v>119</v>
      </c>
      <c r="B74" s="124"/>
      <c r="C74" s="114">
        <v>0</v>
      </c>
      <c r="D74" s="118">
        <v>0</v>
      </c>
      <c r="E74" s="119">
        <f t="shared" si="1"/>
        <v>0</v>
      </c>
      <c r="F74" s="101"/>
      <c r="G74" s="99"/>
      <c r="H74" s="101"/>
      <c r="I74" s="39"/>
      <c r="J74" s="40"/>
    </row>
    <row r="75" spans="1:10" ht="18.75">
      <c r="A75" s="125" t="s">
        <v>117</v>
      </c>
      <c r="B75" s="43"/>
      <c r="C75" s="98"/>
      <c r="D75" s="118">
        <v>0</v>
      </c>
      <c r="E75" s="119">
        <f t="shared" si="1"/>
        <v>0</v>
      </c>
      <c r="F75" s="101"/>
      <c r="G75" s="99"/>
      <c r="H75" s="101"/>
      <c r="I75" s="39"/>
      <c r="J75" s="40"/>
    </row>
    <row r="76" spans="1:10" ht="18.75">
      <c r="A76" s="123" t="s">
        <v>118</v>
      </c>
      <c r="B76" s="124"/>
      <c r="C76" s="114">
        <v>0</v>
      </c>
      <c r="D76" s="118">
        <v>0</v>
      </c>
      <c r="E76" s="119">
        <f t="shared" si="1"/>
        <v>0</v>
      </c>
      <c r="F76" s="101"/>
      <c r="G76" s="99"/>
      <c r="H76" s="101"/>
      <c r="I76" s="39"/>
      <c r="J76" s="40"/>
    </row>
    <row r="77" spans="1:10" ht="18.75">
      <c r="A77" s="69" t="s">
        <v>82</v>
      </c>
      <c r="B77" s="43"/>
      <c r="C77" s="98">
        <v>0</v>
      </c>
      <c r="D77" s="118">
        <v>0</v>
      </c>
      <c r="E77" s="119">
        <f t="shared" si="1"/>
        <v>0</v>
      </c>
      <c r="F77" s="101"/>
      <c r="G77" s="99"/>
      <c r="H77" s="101"/>
      <c r="I77" s="39"/>
      <c r="J77" s="40"/>
    </row>
    <row r="78" spans="1:10" ht="18.75">
      <c r="A78" s="69" t="s">
        <v>82</v>
      </c>
      <c r="B78" s="43"/>
      <c r="C78" s="98">
        <v>0</v>
      </c>
      <c r="D78" s="118">
        <v>0</v>
      </c>
      <c r="E78" s="119">
        <f t="shared" si="1"/>
        <v>0</v>
      </c>
      <c r="F78" s="101"/>
      <c r="G78" s="99"/>
      <c r="H78" s="101"/>
      <c r="I78" s="39"/>
      <c r="J78" s="40"/>
    </row>
    <row r="79" spans="1:10" ht="18.75">
      <c r="A79" s="69" t="s">
        <v>83</v>
      </c>
      <c r="B79" s="43"/>
      <c r="C79" s="98">
        <v>0</v>
      </c>
      <c r="D79" s="118">
        <v>0</v>
      </c>
      <c r="E79" s="119">
        <f t="shared" si="1"/>
        <v>0</v>
      </c>
      <c r="F79" s="101"/>
      <c r="G79" s="99"/>
      <c r="H79" s="101"/>
      <c r="I79" s="39"/>
      <c r="J79" s="40"/>
    </row>
    <row r="80" spans="1:10" ht="18.75">
      <c r="A80" s="69" t="s">
        <v>83</v>
      </c>
      <c r="B80" s="43"/>
      <c r="C80" s="98">
        <v>0</v>
      </c>
      <c r="D80" s="118">
        <v>0</v>
      </c>
      <c r="E80" s="119">
        <f t="shared" si="1"/>
        <v>0</v>
      </c>
      <c r="F80" s="101"/>
      <c r="G80" s="99"/>
      <c r="H80" s="101"/>
      <c r="I80" s="39"/>
      <c r="J80" s="40"/>
    </row>
    <row r="81" spans="1:10" ht="18.75">
      <c r="A81" s="69" t="s">
        <v>84</v>
      </c>
      <c r="B81" s="43"/>
      <c r="C81" s="98">
        <v>0</v>
      </c>
      <c r="D81" s="118">
        <v>0</v>
      </c>
      <c r="E81" s="119">
        <f t="shared" si="1"/>
        <v>0</v>
      </c>
      <c r="F81" s="97"/>
      <c r="G81" s="99"/>
      <c r="H81" s="101"/>
      <c r="I81" s="39"/>
      <c r="J81" s="40"/>
    </row>
    <row r="82" spans="1:10" ht="19.5" thickBot="1">
      <c r="A82" s="69" t="s">
        <v>85</v>
      </c>
      <c r="B82" s="43"/>
      <c r="C82" s="98">
        <v>0</v>
      </c>
      <c r="D82" s="118">
        <v>0</v>
      </c>
      <c r="E82" s="119">
        <f t="shared" si="1"/>
        <v>0</v>
      </c>
      <c r="F82" s="101"/>
      <c r="G82" s="99"/>
      <c r="H82" s="101"/>
      <c r="I82" s="39"/>
      <c r="J82" s="40"/>
    </row>
    <row r="83" spans="1:10" ht="18.75">
      <c r="A83" s="183" t="s">
        <v>123</v>
      </c>
      <c r="B83" s="184"/>
      <c r="C83" s="156">
        <f>SUM(C71:C82)</f>
        <v>0</v>
      </c>
      <c r="D83" s="157"/>
      <c r="E83" s="158">
        <f>SUM(E71:E82)</f>
        <v>0</v>
      </c>
      <c r="F83" s="101"/>
      <c r="G83" s="99"/>
      <c r="H83" s="101"/>
      <c r="I83" s="39"/>
      <c r="J83" s="40"/>
    </row>
    <row r="84" spans="1:10" ht="19.5" thickBot="1">
      <c r="A84" s="159" t="s">
        <v>124</v>
      </c>
      <c r="B84" s="185"/>
      <c r="C84" s="160">
        <f>C83-C72-C74-C76</f>
        <v>0</v>
      </c>
      <c r="D84" s="161"/>
      <c r="E84" s="162">
        <f>E83-E72-E74-E76</f>
        <v>0</v>
      </c>
      <c r="F84" s="102"/>
      <c r="G84" s="103"/>
      <c r="H84" s="101"/>
      <c r="I84" s="39"/>
      <c r="J84" s="40"/>
    </row>
    <row r="85" spans="1:10" ht="19.5" thickBot="1">
      <c r="A85" s="172" t="s">
        <v>88</v>
      </c>
      <c r="B85" s="173"/>
      <c r="C85" s="174"/>
      <c r="D85" s="175" t="s">
        <v>97</v>
      </c>
      <c r="E85" s="176" t="s">
        <v>113</v>
      </c>
      <c r="F85" s="101"/>
      <c r="G85" s="99"/>
      <c r="H85" s="101"/>
      <c r="I85" s="39"/>
      <c r="J85" s="40"/>
    </row>
    <row r="86" spans="1:10" ht="18.75">
      <c r="A86" s="69" t="s">
        <v>87</v>
      </c>
      <c r="B86" s="41"/>
      <c r="C86" s="98">
        <v>0</v>
      </c>
      <c r="D86" s="118">
        <v>0</v>
      </c>
      <c r="E86" s="126">
        <f>SUM(C86*D86)</f>
        <v>0</v>
      </c>
      <c r="F86" s="101"/>
      <c r="G86" s="99"/>
      <c r="H86" s="101"/>
      <c r="I86" s="39"/>
      <c r="J86" s="40"/>
    </row>
    <row r="87" spans="1:10" ht="18.75">
      <c r="A87" s="69" t="s">
        <v>87</v>
      </c>
      <c r="B87" s="41"/>
      <c r="C87" s="98">
        <v>0</v>
      </c>
      <c r="D87" s="118">
        <v>0</v>
      </c>
      <c r="E87" s="126">
        <f>SUM(C87*D87)</f>
        <v>0</v>
      </c>
      <c r="F87" s="101"/>
      <c r="G87" s="99"/>
      <c r="H87" s="101"/>
      <c r="I87" s="39"/>
      <c r="J87" s="40"/>
    </row>
    <row r="88" spans="1:10" ht="18.75">
      <c r="A88" s="69" t="s">
        <v>87</v>
      </c>
      <c r="B88" s="41"/>
      <c r="C88" s="98">
        <v>0</v>
      </c>
      <c r="D88" s="118">
        <v>0</v>
      </c>
      <c r="E88" s="126">
        <f>SUM(C88*D88)</f>
        <v>0</v>
      </c>
      <c r="F88" s="101"/>
      <c r="G88" s="99"/>
      <c r="H88" s="101"/>
      <c r="I88" s="39"/>
      <c r="J88" s="40"/>
    </row>
    <row r="89" spans="1:10" ht="19.5" thickBot="1">
      <c r="A89" s="69" t="s">
        <v>130</v>
      </c>
      <c r="B89" s="41"/>
      <c r="C89" s="98">
        <v>0</v>
      </c>
      <c r="D89" s="118">
        <v>0</v>
      </c>
      <c r="E89" s="126">
        <f>SUM(C89*D89)</f>
        <v>0</v>
      </c>
      <c r="F89" s="101"/>
      <c r="G89" s="99"/>
      <c r="H89" s="101"/>
      <c r="I89" s="39"/>
      <c r="J89" s="40"/>
    </row>
    <row r="90" spans="1:10" ht="19.5" thickBot="1">
      <c r="A90" s="163" t="s">
        <v>90</v>
      </c>
      <c r="B90" s="164"/>
      <c r="C90" s="189">
        <f>SUM(C86:C89)</f>
        <v>0</v>
      </c>
      <c r="D90" s="165"/>
      <c r="E90" s="166">
        <f>SUM(E86:E88)</f>
        <v>0</v>
      </c>
      <c r="F90" s="101"/>
      <c r="G90" s="99"/>
      <c r="H90" s="101"/>
      <c r="I90" s="39"/>
      <c r="J90" s="40"/>
    </row>
    <row r="91" spans="1:10" ht="19.5" thickBot="1">
      <c r="A91" s="172" t="s">
        <v>89</v>
      </c>
      <c r="B91" s="173"/>
      <c r="C91" s="177"/>
      <c r="D91" s="177"/>
      <c r="E91" s="178"/>
      <c r="F91" s="101"/>
      <c r="G91" s="99"/>
      <c r="H91" s="101"/>
      <c r="I91" s="39"/>
      <c r="J91" s="40"/>
    </row>
    <row r="92" spans="1:10" ht="18.75">
      <c r="A92" s="69" t="s">
        <v>141</v>
      </c>
      <c r="B92" s="41"/>
      <c r="C92" s="98">
        <v>0</v>
      </c>
      <c r="D92" s="94"/>
      <c r="E92" s="119"/>
      <c r="F92" s="101"/>
      <c r="G92" s="99"/>
      <c r="H92" s="101"/>
      <c r="I92" s="39"/>
      <c r="J92" s="40"/>
    </row>
    <row r="93" spans="1:10" ht="18.75">
      <c r="A93" s="179" t="s">
        <v>129</v>
      </c>
      <c r="B93" s="41"/>
      <c r="C93" s="94"/>
      <c r="D93" s="94"/>
      <c r="E93" s="119"/>
      <c r="F93" s="101"/>
      <c r="G93" s="99"/>
      <c r="H93" s="101"/>
      <c r="I93" s="39"/>
      <c r="J93" s="40"/>
    </row>
    <row r="94" spans="1:10" ht="18.75">
      <c r="A94" s="69" t="s">
        <v>132</v>
      </c>
      <c r="B94" s="41"/>
      <c r="C94" s="98">
        <v>0</v>
      </c>
      <c r="D94" s="94"/>
      <c r="E94" s="119"/>
      <c r="F94" s="101"/>
      <c r="G94" s="99"/>
      <c r="H94" s="101"/>
      <c r="I94" s="39"/>
      <c r="J94" s="40"/>
    </row>
    <row r="95" spans="1:10" ht="18.75">
      <c r="A95" s="69" t="s">
        <v>133</v>
      </c>
      <c r="B95" s="41"/>
      <c r="C95" s="98">
        <v>0</v>
      </c>
      <c r="D95" s="94"/>
      <c r="E95" s="119"/>
      <c r="F95" s="101"/>
      <c r="G95" s="99"/>
      <c r="H95" s="101"/>
      <c r="I95" s="39"/>
      <c r="J95" s="40"/>
    </row>
    <row r="96" spans="1:10" ht="18.75">
      <c r="A96" s="69"/>
      <c r="B96" s="41"/>
      <c r="C96" s="94">
        <f>SUM(C94-C95)</f>
        <v>0</v>
      </c>
      <c r="D96" s="94"/>
      <c r="E96" s="119"/>
      <c r="F96" s="101"/>
      <c r="G96" s="99"/>
      <c r="H96" s="101"/>
      <c r="I96" s="39"/>
      <c r="J96" s="40"/>
    </row>
    <row r="97" spans="1:10" ht="18.75">
      <c r="A97" s="69" t="s">
        <v>134</v>
      </c>
      <c r="B97" s="41"/>
      <c r="C97" s="98">
        <v>0</v>
      </c>
      <c r="D97" s="94"/>
      <c r="E97" s="119"/>
      <c r="F97" s="101"/>
      <c r="G97" s="99"/>
      <c r="H97" s="101"/>
      <c r="I97" s="39"/>
      <c r="J97" s="40"/>
    </row>
    <row r="98" spans="1:10" ht="18.75">
      <c r="A98" s="69" t="s">
        <v>34</v>
      </c>
      <c r="B98" s="41"/>
      <c r="C98" s="98">
        <v>0</v>
      </c>
      <c r="D98" s="94"/>
      <c r="E98" s="119"/>
      <c r="F98" s="101"/>
      <c r="G98" s="99"/>
      <c r="H98" s="101"/>
      <c r="I98" s="39"/>
      <c r="J98" s="40"/>
    </row>
    <row r="99" spans="1:10" ht="18.75">
      <c r="A99" s="69"/>
      <c r="B99" s="41"/>
      <c r="C99" s="94">
        <f>SUM(C98-C97)</f>
        <v>0</v>
      </c>
      <c r="D99" s="94"/>
      <c r="E99" s="119"/>
      <c r="F99" s="101"/>
      <c r="G99" s="99"/>
      <c r="H99" s="101"/>
      <c r="I99" s="39"/>
      <c r="J99" s="40"/>
    </row>
    <row r="100" spans="1:10" ht="18.75">
      <c r="A100" s="69" t="s">
        <v>139</v>
      </c>
      <c r="B100" s="181" t="s">
        <v>135</v>
      </c>
      <c r="C100" s="94"/>
      <c r="D100" s="94"/>
      <c r="E100" s="119"/>
      <c r="F100" s="101"/>
      <c r="G100" s="99"/>
      <c r="H100" s="101"/>
      <c r="I100" s="39"/>
      <c r="J100" s="40"/>
    </row>
    <row r="101" spans="1:10" ht="18.75">
      <c r="A101" s="82" t="s">
        <v>136</v>
      </c>
      <c r="B101" s="182"/>
      <c r="C101" s="98">
        <v>0</v>
      </c>
      <c r="D101" s="94"/>
      <c r="E101" s="119"/>
      <c r="F101" s="101"/>
      <c r="G101" s="99"/>
      <c r="H101" s="101"/>
      <c r="I101" s="39"/>
      <c r="J101" s="40"/>
    </row>
    <row r="102" spans="1:10" ht="18.75">
      <c r="A102" s="82" t="s">
        <v>137</v>
      </c>
      <c r="B102" s="182"/>
      <c r="C102" s="98">
        <v>0</v>
      </c>
      <c r="D102" s="94"/>
      <c r="E102" s="119"/>
      <c r="F102" s="101"/>
      <c r="G102" s="99"/>
      <c r="H102" s="101"/>
      <c r="I102" s="39"/>
      <c r="J102" s="40"/>
    </row>
    <row r="103" spans="1:10" ht="18.75">
      <c r="A103" s="82" t="s">
        <v>12</v>
      </c>
      <c r="B103" s="182"/>
      <c r="C103" s="98">
        <v>0</v>
      </c>
      <c r="D103" s="94"/>
      <c r="E103" s="119"/>
      <c r="F103" s="101"/>
      <c r="G103" s="99"/>
      <c r="H103" s="101"/>
      <c r="I103" s="39"/>
      <c r="J103" s="40"/>
    </row>
    <row r="104" spans="1:10" ht="18.75">
      <c r="A104" s="70"/>
      <c r="B104" s="181"/>
      <c r="C104" s="94"/>
      <c r="D104" s="94"/>
      <c r="E104" s="119"/>
      <c r="F104" s="101"/>
      <c r="G104" s="99"/>
      <c r="H104" s="101"/>
      <c r="I104" s="39"/>
      <c r="J104" s="40"/>
    </row>
    <row r="105" spans="1:10" ht="18.75">
      <c r="A105" s="69" t="s">
        <v>140</v>
      </c>
      <c r="B105" s="181"/>
      <c r="C105" s="94"/>
      <c r="D105" s="94"/>
      <c r="E105" s="119"/>
      <c r="F105" s="101"/>
      <c r="G105" s="99"/>
      <c r="H105" s="101"/>
      <c r="I105" s="39"/>
      <c r="J105" s="40"/>
    </row>
    <row r="106" spans="1:10" ht="18.75">
      <c r="A106" s="82" t="s">
        <v>136</v>
      </c>
      <c r="B106" s="182"/>
      <c r="C106" s="98">
        <v>0</v>
      </c>
      <c r="D106" s="94"/>
      <c r="E106" s="119"/>
      <c r="F106" s="101"/>
      <c r="G106" s="99"/>
      <c r="H106" s="101"/>
      <c r="I106" s="39"/>
      <c r="J106" s="40"/>
    </row>
    <row r="107" spans="1:10" ht="18.75">
      <c r="A107" s="82" t="s">
        <v>137</v>
      </c>
      <c r="B107" s="182"/>
      <c r="C107" s="98">
        <v>0</v>
      </c>
      <c r="D107" s="94"/>
      <c r="E107" s="119"/>
      <c r="F107" s="101"/>
      <c r="G107" s="99"/>
      <c r="H107" s="101"/>
      <c r="I107" s="39"/>
      <c r="J107" s="40"/>
    </row>
    <row r="108" spans="1:10" ht="18.75">
      <c r="A108" s="82" t="s">
        <v>12</v>
      </c>
      <c r="B108" s="182"/>
      <c r="C108" s="98">
        <v>0</v>
      </c>
      <c r="D108" s="94"/>
      <c r="E108" s="119"/>
      <c r="F108" s="101"/>
      <c r="G108" s="99"/>
      <c r="H108" s="101"/>
      <c r="I108" s="39"/>
      <c r="J108" s="40"/>
    </row>
    <row r="109" spans="1:10" ht="19.5" thickBot="1">
      <c r="A109" s="69"/>
      <c r="B109" s="181"/>
      <c r="C109" s="94"/>
      <c r="D109" s="94"/>
      <c r="E109" s="119"/>
      <c r="F109" s="101"/>
      <c r="G109" s="99"/>
      <c r="H109" s="101"/>
      <c r="I109" s="39"/>
      <c r="J109" s="40"/>
    </row>
    <row r="110" spans="1:10" ht="19.5" thickBot="1">
      <c r="A110" s="223" t="s">
        <v>138</v>
      </c>
      <c r="B110" s="224"/>
      <c r="C110" s="177">
        <f>SUM(C106:C108)-SUM(C101:C103)</f>
        <v>0</v>
      </c>
      <c r="D110" s="177"/>
      <c r="E110" s="225"/>
      <c r="F110" s="101"/>
      <c r="G110" s="99"/>
      <c r="H110" s="101"/>
      <c r="I110" s="39"/>
      <c r="J110" s="40"/>
    </row>
    <row r="111" spans="1:9" ht="18.75">
      <c r="A111" s="256" t="s">
        <v>86</v>
      </c>
      <c r="B111" s="257"/>
      <c r="C111" s="258">
        <f>SUM(C66+E90+C92+C99+C110)</f>
        <v>0</v>
      </c>
      <c r="D111" s="259"/>
      <c r="E111" s="260"/>
      <c r="F111" s="104"/>
      <c r="G111" s="105"/>
      <c r="H111" s="106"/>
      <c r="I111" s="44"/>
    </row>
    <row r="112" spans="1:10" ht="21.75">
      <c r="A112" s="261" t="s">
        <v>98</v>
      </c>
      <c r="B112" s="262"/>
      <c r="C112" s="263">
        <f>SUM(C67+E84+C96)</f>
        <v>0</v>
      </c>
      <c r="D112" s="264"/>
      <c r="E112" s="265"/>
      <c r="F112" s="106"/>
      <c r="G112" s="105"/>
      <c r="H112" s="106"/>
      <c r="I112" s="44"/>
      <c r="J112" s="46"/>
    </row>
    <row r="113" spans="1:10" ht="22.5" thickBot="1">
      <c r="A113" s="149" t="s">
        <v>146</v>
      </c>
      <c r="B113" s="198"/>
      <c r="C113" s="151">
        <f>SUM(C111-C112)</f>
        <v>0</v>
      </c>
      <c r="D113" s="151"/>
      <c r="E113" s="199"/>
      <c r="F113" s="106"/>
      <c r="G113" s="105"/>
      <c r="H113" s="106"/>
      <c r="I113" s="44"/>
      <c r="J113" s="46"/>
    </row>
    <row r="114" spans="1:11" ht="23.25" thickBot="1">
      <c r="A114" s="87" t="s">
        <v>91</v>
      </c>
      <c r="B114" s="196" t="s">
        <v>142</v>
      </c>
      <c r="C114" s="196" t="s">
        <v>143</v>
      </c>
      <c r="D114" s="196" t="s">
        <v>92</v>
      </c>
      <c r="E114" s="210" t="s">
        <v>113</v>
      </c>
      <c r="F114" s="180" t="s">
        <v>144</v>
      </c>
      <c r="G114" s="234" t="s">
        <v>145</v>
      </c>
      <c r="H114" s="212"/>
      <c r="I114" s="167"/>
      <c r="J114" s="31"/>
      <c r="K114" s="213"/>
    </row>
    <row r="115" spans="1:11" ht="18.75">
      <c r="A115" s="195" t="s">
        <v>35</v>
      </c>
      <c r="B115" s="200">
        <v>0</v>
      </c>
      <c r="C115" s="200">
        <v>0</v>
      </c>
      <c r="D115" s="205">
        <v>0</v>
      </c>
      <c r="E115" s="211">
        <f aca="true" t="shared" si="2" ref="E115:E126">C115*D115</f>
        <v>0</v>
      </c>
      <c r="F115" s="206">
        <v>10</v>
      </c>
      <c r="G115" s="222">
        <f>SUM(B115/F115)</f>
        <v>0</v>
      </c>
      <c r="H115" s="214"/>
      <c r="I115" s="31"/>
      <c r="J115" s="31"/>
      <c r="K115" s="168"/>
    </row>
    <row r="116" spans="1:11" ht="18.75">
      <c r="A116" s="190" t="s">
        <v>36</v>
      </c>
      <c r="B116" s="201">
        <v>0</v>
      </c>
      <c r="C116" s="202">
        <v>0</v>
      </c>
      <c r="D116" s="205">
        <v>0</v>
      </c>
      <c r="E116" s="211">
        <f t="shared" si="2"/>
        <v>0</v>
      </c>
      <c r="F116" s="207">
        <v>4</v>
      </c>
      <c r="G116" s="222">
        <f aca="true" t="shared" si="3" ref="G116:G126">SUM(B116/F116)</f>
        <v>0</v>
      </c>
      <c r="H116" s="214"/>
      <c r="I116" s="31"/>
      <c r="J116" s="213"/>
      <c r="K116" s="168"/>
    </row>
    <row r="117" spans="1:11" ht="18.75">
      <c r="A117" s="191" t="s">
        <v>37</v>
      </c>
      <c r="B117" s="201">
        <v>0</v>
      </c>
      <c r="C117" s="203">
        <v>0</v>
      </c>
      <c r="D117" s="205">
        <v>0</v>
      </c>
      <c r="E117" s="211">
        <f t="shared" si="2"/>
        <v>0</v>
      </c>
      <c r="F117" s="208">
        <v>10</v>
      </c>
      <c r="G117" s="222">
        <f t="shared" si="3"/>
        <v>0</v>
      </c>
      <c r="H117" s="214"/>
      <c r="I117" s="215"/>
      <c r="J117" s="216"/>
      <c r="K117" s="168"/>
    </row>
    <row r="118" spans="1:11" ht="18.75">
      <c r="A118" s="191" t="s">
        <v>38</v>
      </c>
      <c r="B118" s="201">
        <v>0</v>
      </c>
      <c r="C118" s="203">
        <v>0</v>
      </c>
      <c r="D118" s="205">
        <v>0</v>
      </c>
      <c r="E118" s="211">
        <f t="shared" si="2"/>
        <v>0</v>
      </c>
      <c r="F118" s="208">
        <v>10</v>
      </c>
      <c r="G118" s="222">
        <f t="shared" si="3"/>
        <v>0</v>
      </c>
      <c r="H118" s="214"/>
      <c r="I118" s="217"/>
      <c r="J118" s="218"/>
      <c r="K118" s="168"/>
    </row>
    <row r="119" spans="1:11" ht="18.75">
      <c r="A119" s="191" t="s">
        <v>39</v>
      </c>
      <c r="B119" s="201">
        <v>0</v>
      </c>
      <c r="C119" s="203">
        <v>0</v>
      </c>
      <c r="D119" s="205">
        <v>0</v>
      </c>
      <c r="E119" s="211">
        <f t="shared" si="2"/>
        <v>0</v>
      </c>
      <c r="F119" s="208">
        <v>10</v>
      </c>
      <c r="G119" s="222">
        <f t="shared" si="3"/>
        <v>0</v>
      </c>
      <c r="H119" s="214"/>
      <c r="I119" s="217"/>
      <c r="J119" s="217"/>
      <c r="K119" s="168"/>
    </row>
    <row r="120" spans="1:11" ht="18.75">
      <c r="A120" s="191" t="s">
        <v>40</v>
      </c>
      <c r="B120" s="201">
        <v>0</v>
      </c>
      <c r="C120" s="203">
        <v>0</v>
      </c>
      <c r="D120" s="205">
        <v>0</v>
      </c>
      <c r="E120" s="211">
        <f t="shared" si="2"/>
        <v>0</v>
      </c>
      <c r="F120" s="208">
        <v>15</v>
      </c>
      <c r="G120" s="222">
        <f t="shared" si="3"/>
        <v>0</v>
      </c>
      <c r="H120" s="214"/>
      <c r="I120" s="31"/>
      <c r="J120" s="213"/>
      <c r="K120" s="168"/>
    </row>
    <row r="121" spans="1:11" ht="18.75">
      <c r="A121" s="191" t="s">
        <v>41</v>
      </c>
      <c r="B121" s="201">
        <v>0</v>
      </c>
      <c r="C121" s="203">
        <v>0</v>
      </c>
      <c r="D121" s="205">
        <v>0</v>
      </c>
      <c r="E121" s="211">
        <f t="shared" si="2"/>
        <v>0</v>
      </c>
      <c r="F121" s="208">
        <v>5</v>
      </c>
      <c r="G121" s="222">
        <f t="shared" si="3"/>
        <v>0</v>
      </c>
      <c r="H121" s="214"/>
      <c r="I121" s="31"/>
      <c r="J121" s="31"/>
      <c r="K121" s="168"/>
    </row>
    <row r="122" spans="1:11" ht="18.75">
      <c r="A122" s="191" t="s">
        <v>42</v>
      </c>
      <c r="B122" s="201">
        <v>0</v>
      </c>
      <c r="C122" s="203">
        <v>0</v>
      </c>
      <c r="D122" s="205">
        <v>0</v>
      </c>
      <c r="E122" s="211">
        <f t="shared" si="2"/>
        <v>0</v>
      </c>
      <c r="F122" s="208">
        <v>5</v>
      </c>
      <c r="G122" s="222">
        <f t="shared" si="3"/>
        <v>0</v>
      </c>
      <c r="H122" s="214"/>
      <c r="I122" s="217"/>
      <c r="J122" s="218"/>
      <c r="K122" s="168"/>
    </row>
    <row r="123" spans="1:11" ht="18.75">
      <c r="A123" s="192" t="s">
        <v>43</v>
      </c>
      <c r="B123" s="201">
        <v>0</v>
      </c>
      <c r="C123" s="203">
        <v>0</v>
      </c>
      <c r="D123" s="205">
        <v>0</v>
      </c>
      <c r="E123" s="211">
        <f t="shared" si="2"/>
        <v>0</v>
      </c>
      <c r="F123" s="208">
        <v>1</v>
      </c>
      <c r="G123" s="222">
        <f t="shared" si="3"/>
        <v>0</v>
      </c>
      <c r="H123" s="214"/>
      <c r="I123" s="217"/>
      <c r="J123" s="218"/>
      <c r="K123" s="168"/>
    </row>
    <row r="124" spans="1:11" ht="18.75">
      <c r="A124" s="191" t="s">
        <v>44</v>
      </c>
      <c r="B124" s="201">
        <v>0</v>
      </c>
      <c r="C124" s="203">
        <v>0</v>
      </c>
      <c r="D124" s="205">
        <v>0</v>
      </c>
      <c r="E124" s="211">
        <f t="shared" si="2"/>
        <v>0</v>
      </c>
      <c r="F124" s="208">
        <v>15</v>
      </c>
      <c r="G124" s="222">
        <f t="shared" si="3"/>
        <v>0</v>
      </c>
      <c r="H124" s="214"/>
      <c r="I124" s="217"/>
      <c r="J124" s="218"/>
      <c r="K124" s="168"/>
    </row>
    <row r="125" spans="1:11" ht="18.75">
      <c r="A125" s="193" t="s">
        <v>45</v>
      </c>
      <c r="B125" s="201">
        <v>0</v>
      </c>
      <c r="C125" s="204">
        <v>0</v>
      </c>
      <c r="D125" s="205">
        <v>0</v>
      </c>
      <c r="E125" s="211">
        <f t="shared" si="2"/>
        <v>0</v>
      </c>
      <c r="F125" s="206">
        <v>7</v>
      </c>
      <c r="G125" s="222">
        <f t="shared" si="3"/>
        <v>0</v>
      </c>
      <c r="H125" s="214"/>
      <c r="I125" s="31"/>
      <c r="J125" s="31"/>
      <c r="K125" s="168"/>
    </row>
    <row r="126" spans="1:11" ht="19.5" thickBot="1">
      <c r="A126" s="194" t="s">
        <v>46</v>
      </c>
      <c r="B126" s="226">
        <v>0</v>
      </c>
      <c r="C126" s="227">
        <v>0</v>
      </c>
      <c r="D126" s="205">
        <v>0</v>
      </c>
      <c r="E126" s="211">
        <f t="shared" si="2"/>
        <v>0</v>
      </c>
      <c r="F126" s="209">
        <v>5</v>
      </c>
      <c r="G126" s="222">
        <f t="shared" si="3"/>
        <v>0</v>
      </c>
      <c r="H126" s="214"/>
      <c r="I126" s="215"/>
      <c r="J126" s="215"/>
      <c r="K126" s="168"/>
    </row>
    <row r="127" spans="1:11" ht="19.5" thickBot="1">
      <c r="A127" s="228" t="s">
        <v>93</v>
      </c>
      <c r="B127" s="229">
        <f>SUM(B115:B126)</f>
        <v>0</v>
      </c>
      <c r="C127" s="230"/>
      <c r="D127" s="230"/>
      <c r="E127" s="231">
        <f>SUM(E115:E126)</f>
        <v>0</v>
      </c>
      <c r="F127" s="232"/>
      <c r="G127" s="233">
        <f>SUM(G115:G126)</f>
        <v>0</v>
      </c>
      <c r="H127" s="219"/>
      <c r="I127" s="220"/>
      <c r="J127" s="122"/>
      <c r="K127" s="221"/>
    </row>
    <row r="128" spans="1:10" ht="18.75">
      <c r="A128" s="68"/>
      <c r="C128" s="100"/>
      <c r="D128" s="100"/>
      <c r="E128" s="120"/>
      <c r="F128" s="107"/>
      <c r="G128" s="108"/>
      <c r="H128" s="109"/>
      <c r="I128" s="49"/>
      <c r="J128" s="22"/>
    </row>
    <row r="129" spans="1:8" ht="19.5" thickBot="1">
      <c r="A129" s="75" t="s">
        <v>47</v>
      </c>
      <c r="B129" s="196" t="s">
        <v>142</v>
      </c>
      <c r="C129" s="196" t="s">
        <v>143</v>
      </c>
      <c r="D129" s="196" t="s">
        <v>92</v>
      </c>
      <c r="E129" s="210" t="s">
        <v>113</v>
      </c>
      <c r="F129" s="180" t="s">
        <v>144</v>
      </c>
      <c r="G129" s="234" t="s">
        <v>145</v>
      </c>
      <c r="H129" s="48"/>
    </row>
    <row r="130" spans="1:10" ht="18.75">
      <c r="A130" s="251" t="s">
        <v>48</v>
      </c>
      <c r="B130" s="201">
        <v>0</v>
      </c>
      <c r="C130" s="252">
        <v>0</v>
      </c>
      <c r="D130" s="250">
        <v>1</v>
      </c>
      <c r="E130" s="235">
        <f>C130*D130</f>
        <v>0</v>
      </c>
      <c r="F130" s="110">
        <v>25</v>
      </c>
      <c r="G130" s="107">
        <f>SUM(B130/F130)</f>
        <v>0</v>
      </c>
      <c r="H130" s="50"/>
      <c r="J130" s="45"/>
    </row>
    <row r="131" spans="1:10" ht="18.75">
      <c r="A131" s="251" t="s">
        <v>49</v>
      </c>
      <c r="B131" s="201">
        <v>0</v>
      </c>
      <c r="C131" s="253">
        <v>0</v>
      </c>
      <c r="D131" s="250">
        <v>1</v>
      </c>
      <c r="E131" s="235">
        <f>C131*D131</f>
        <v>0</v>
      </c>
      <c r="F131" s="111">
        <v>25</v>
      </c>
      <c r="G131" s="107">
        <f>SUM(B131/F131)</f>
        <v>0</v>
      </c>
      <c r="H131" s="51"/>
      <c r="J131" s="45"/>
    </row>
    <row r="132" spans="1:10" ht="18.75">
      <c r="A132" s="251" t="s">
        <v>50</v>
      </c>
      <c r="B132" s="201">
        <v>0</v>
      </c>
      <c r="C132" s="253">
        <v>0</v>
      </c>
      <c r="D132" s="250">
        <v>1</v>
      </c>
      <c r="E132" s="235">
        <f>C132*D132</f>
        <v>0</v>
      </c>
      <c r="F132" s="111">
        <v>25</v>
      </c>
      <c r="G132" s="107">
        <f>SUM(B132/F132)</f>
        <v>0</v>
      </c>
      <c r="H132" s="51"/>
      <c r="J132" s="45"/>
    </row>
    <row r="133" spans="1:10" ht="19.5" thickBot="1">
      <c r="A133" s="254"/>
      <c r="B133" s="226">
        <v>0</v>
      </c>
      <c r="C133" s="255">
        <v>0</v>
      </c>
      <c r="D133" s="250">
        <v>1</v>
      </c>
      <c r="E133" s="235">
        <f>C133*D133</f>
        <v>0</v>
      </c>
      <c r="F133" s="111">
        <v>1</v>
      </c>
      <c r="G133" s="107">
        <f>SUM(B133/F133)</f>
        <v>0</v>
      </c>
      <c r="H133" s="51"/>
      <c r="J133" s="47"/>
    </row>
    <row r="134" spans="1:10" ht="19.5" thickBot="1">
      <c r="A134" s="243" t="s">
        <v>94</v>
      </c>
      <c r="B134" s="244">
        <f>SUM(B130:B133)</f>
        <v>0</v>
      </c>
      <c r="C134" s="245"/>
      <c r="D134" s="246"/>
      <c r="E134" s="247">
        <f>SUM(E130:E133)</f>
        <v>0</v>
      </c>
      <c r="F134" s="248"/>
      <c r="G134" s="249">
        <f>SUM(G130:G133)</f>
        <v>0</v>
      </c>
      <c r="H134" s="236"/>
      <c r="I134" s="122"/>
      <c r="J134" s="221"/>
    </row>
    <row r="135" spans="1:9" ht="18.75">
      <c r="A135" s="70"/>
      <c r="B135" s="53"/>
      <c r="C135" s="84"/>
      <c r="D135" s="119"/>
      <c r="E135" s="119"/>
      <c r="F135" s="237"/>
      <c r="G135" s="119"/>
      <c r="H135" s="99"/>
      <c r="I135" s="39"/>
    </row>
    <row r="136" spans="1:8" ht="24">
      <c r="A136" s="69" t="s">
        <v>148</v>
      </c>
      <c r="B136" s="238"/>
      <c r="C136" s="85"/>
      <c r="D136" s="85"/>
      <c r="E136" s="238"/>
      <c r="F136" s="239"/>
      <c r="G136" s="116"/>
      <c r="H136" s="106"/>
    </row>
    <row r="137" spans="1:8" ht="24">
      <c r="A137" s="69" t="s">
        <v>149</v>
      </c>
      <c r="B137" s="238"/>
      <c r="C137" s="85"/>
      <c r="D137" s="85"/>
      <c r="E137" s="238"/>
      <c r="F137" s="239"/>
      <c r="G137" s="116"/>
      <c r="H137" s="106"/>
    </row>
    <row r="138" spans="1:8" ht="18.75">
      <c r="A138" s="69"/>
      <c r="B138" s="52" t="s">
        <v>51</v>
      </c>
      <c r="C138" s="42" t="s">
        <v>52</v>
      </c>
      <c r="D138" s="42"/>
      <c r="E138" s="240" t="s">
        <v>147</v>
      </c>
      <c r="F138" s="239"/>
      <c r="G138" s="116"/>
      <c r="H138" s="106"/>
    </row>
    <row r="139" spans="1:8" ht="19.5" thickBot="1">
      <c r="A139" s="69"/>
      <c r="B139" s="182">
        <v>0</v>
      </c>
      <c r="C139" s="55">
        <v>20</v>
      </c>
      <c r="D139" s="241">
        <f>SUM(B139*C139)</f>
        <v>0</v>
      </c>
      <c r="E139" s="242" t="e">
        <f>SUM(D139/$C$12)</f>
        <v>#DIV/0!</v>
      </c>
      <c r="F139" s="115"/>
      <c r="G139" s="116"/>
      <c r="H139" s="106"/>
    </row>
    <row r="140" spans="1:8" ht="32.25" customHeight="1">
      <c r="A140" s="412" t="s">
        <v>151</v>
      </c>
      <c r="B140" s="413"/>
      <c r="C140" s="413"/>
      <c r="D140" s="157">
        <f>SUM(C112-E84+G127+G134)</f>
        <v>0</v>
      </c>
      <c r="E140" s="266" t="e">
        <f>SUM(D140/$C$12)</f>
        <v>#DIV/0!</v>
      </c>
      <c r="F140" s="157"/>
      <c r="G140" s="197"/>
      <c r="H140" s="106"/>
    </row>
    <row r="141" spans="1:8" ht="36.75" customHeight="1" thickBot="1">
      <c r="A141" s="414" t="s">
        <v>152</v>
      </c>
      <c r="B141" s="415"/>
      <c r="C141" s="271"/>
      <c r="D141" s="267">
        <f>SUM(D140+D139)</f>
        <v>0</v>
      </c>
      <c r="E141" s="268" t="e">
        <f>SUM(D141/C12)</f>
        <v>#DIV/0!</v>
      </c>
      <c r="F141" s="269"/>
      <c r="G141" s="270"/>
      <c r="H141" s="106"/>
    </row>
    <row r="142" spans="1:8" ht="23.25">
      <c r="A142" s="26"/>
      <c r="B142" s="10"/>
      <c r="C142" s="28"/>
      <c r="D142" s="28"/>
      <c r="E142" s="10"/>
      <c r="F142" s="45"/>
      <c r="H142" s="45"/>
    </row>
  </sheetData>
  <sheetProtection/>
  <protectedRanges>
    <protectedRange sqref="B139:C139" name="Range9"/>
    <protectedRange sqref="C136:D136" name="Range11"/>
    <protectedRange sqref="C93:D110 D92" name="Range12"/>
    <protectedRange sqref="F115:F126 B130:B133 A115:A127 B115:B126 C115:C127 D127 G127" name="Range7"/>
    <protectedRange sqref="B34:D63" name="Range3"/>
    <protectedRange sqref="C8:D16" name="Range1"/>
    <protectedRange sqref="B18:D29" name="Range2"/>
    <protectedRange sqref="F130:F133 A130:A133 C130:C133" name="Range8"/>
  </protectedRanges>
  <mergeCells count="2">
    <mergeCell ref="A140:C140"/>
    <mergeCell ref="A141:B141"/>
  </mergeCells>
  <printOptions/>
  <pageMargins left="0.7" right="0.7" top="0.75" bottom="0.75" header="0.3" footer="0.3"/>
  <pageSetup fitToHeight="3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grogers</dc:creator>
  <cp:keywords/>
  <dc:description/>
  <cp:lastModifiedBy>mcannell</cp:lastModifiedBy>
  <cp:lastPrinted>2013-12-06T11:48:10Z</cp:lastPrinted>
  <dcterms:created xsi:type="dcterms:W3CDTF">2008-01-28T22:31:27Z</dcterms:created>
  <dcterms:modified xsi:type="dcterms:W3CDTF">2014-05-29T20:48:11Z</dcterms:modified>
  <cp:category/>
  <cp:version/>
  <cp:contentType/>
  <cp:contentStatus/>
</cp:coreProperties>
</file>