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https://uvmoffice-my.sharepoint.com/personal/97rmaden_uvm_edu/Documents/Nutrient Management/Nutrient Caclulations spreadsheets/"/>
    </mc:Choice>
  </mc:AlternateContent>
  <xr:revisionPtr revIDLastSave="0" documentId="8_{6FE24A57-FAF5-4775-8375-B85B69AAC77E}" xr6:coauthVersionLast="47" xr6:coauthVersionMax="47" xr10:uidLastSave="{00000000-0000-0000-0000-000000000000}"/>
  <bookViews>
    <workbookView xWindow="-110" yWindow="-110" windowWidth="19420" windowHeight="10300" firstSheet="3" activeTab="3" xr2:uid="{00000000-000D-0000-FFFF-FFFF00000000}"/>
  </bookViews>
  <sheets>
    <sheet name="Cost per Unit Fertilizer" sheetId="7" r:id="rId1"/>
    <sheet name="N availability" sheetId="4" r:id="rId2"/>
    <sheet name="Local Dealers" sheetId="2" r:id="rId3"/>
    <sheet name="Nutrient Needs of Veg" sheetId="3" r:id="rId4"/>
  </sheets>
  <externalReferences>
    <externalReference r:id="rId5"/>
  </externalReferences>
  <definedNames>
    <definedName name="ActiveLIne">'[1]Farm Fertility Plan'!$B$3:$U$3</definedName>
    <definedName name="ActiveLineLeft">'[1]Farm Fertility Plan'!$A$3</definedName>
    <definedName name="_xlnm.Print_Titles" localSheetId="0">'Cost per Unit Fertilizer'!$1:$1</definedName>
    <definedName name="_xlnm.Print_Titles" localSheetId="2">'Local Dealers'!$26:$26</definedName>
    <definedName name="_xlnm.Print_Titles" localSheetId="3">'Nutrient Needs of Veg'!$A:$A,'Nutrient Needs of Veg'!$2:$2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7" l="1"/>
  <c r="I19" i="7"/>
  <c r="J30" i="7"/>
  <c r="J29" i="7"/>
  <c r="I45" i="7"/>
  <c r="L45" i="7" s="1"/>
  <c r="J45" i="7"/>
  <c r="I33" i="7"/>
  <c r="I41" i="7"/>
  <c r="I42" i="7"/>
  <c r="K35" i="7"/>
  <c r="I3" i="7"/>
  <c r="I29" i="7"/>
  <c r="J11" i="7"/>
  <c r="L12" i="7"/>
  <c r="K12" i="7"/>
  <c r="J12" i="7"/>
  <c r="K45" i="7" l="1"/>
  <c r="L20" i="7"/>
  <c r="K20" i="7"/>
  <c r="J20" i="7"/>
  <c r="L38" i="7" l="1"/>
  <c r="K38" i="7"/>
  <c r="J38" i="7"/>
  <c r="J28" i="7"/>
  <c r="K6" i="7" l="1"/>
  <c r="K5" i="7" l="1"/>
  <c r="L10" i="7" l="1"/>
  <c r="K10" i="7"/>
  <c r="J10" i="7"/>
  <c r="L19" i="7" l="1"/>
  <c r="K19" i="7"/>
  <c r="J19" i="7"/>
  <c r="L9" i="7" l="1"/>
  <c r="K9" i="7"/>
  <c r="J9" i="7"/>
  <c r="L50" i="7" l="1"/>
  <c r="K50" i="7"/>
  <c r="J50" i="7"/>
  <c r="J49" i="7"/>
  <c r="L48" i="7"/>
  <c r="K48" i="7"/>
  <c r="J48" i="7"/>
  <c r="L47" i="7"/>
  <c r="J47" i="7"/>
  <c r="L46" i="7"/>
  <c r="K46" i="7"/>
  <c r="J46" i="7"/>
  <c r="J42" i="7"/>
  <c r="K41" i="7"/>
  <c r="L37" i="7"/>
  <c r="K37" i="7"/>
  <c r="J37" i="7"/>
  <c r="L24" i="7"/>
  <c r="L39" i="7"/>
  <c r="L33" i="7"/>
  <c r="L32" i="7"/>
  <c r="K32" i="7"/>
  <c r="J32" i="7"/>
  <c r="L22" i="7"/>
  <c r="L21" i="7"/>
  <c r="K18" i="7"/>
  <c r="J18" i="7"/>
  <c r="J16" i="7"/>
  <c r="I13" i="7"/>
  <c r="K13" i="7" s="1"/>
  <c r="J8" i="7"/>
  <c r="J5" i="7"/>
  <c r="J4" i="7"/>
  <c r="L2" i="7"/>
  <c r="J2" i="7"/>
</calcChain>
</file>

<file path=xl/sharedStrings.xml><?xml version="1.0" encoding="utf-8"?>
<sst xmlns="http://schemas.openxmlformats.org/spreadsheetml/2006/main" count="403" uniqueCount="204">
  <si>
    <t>MATERIAL</t>
    <phoneticPr fontId="0" type="noConversion"/>
  </si>
  <si>
    <t>% N</t>
    <phoneticPr fontId="0" type="noConversion"/>
  </si>
  <si>
    <t>% P2O5</t>
  </si>
  <si>
    <t>% K20</t>
  </si>
  <si>
    <t>% Ca</t>
  </si>
  <si>
    <t>% Mg</t>
  </si>
  <si>
    <t>% S</t>
  </si>
  <si>
    <t>Release Rate</t>
    <phoneticPr fontId="0" type="noConversion"/>
  </si>
  <si>
    <t>Price per 50 lb</t>
  </si>
  <si>
    <t>$/lb N</t>
  </si>
  <si>
    <t>$/lb P</t>
  </si>
  <si>
    <t>$/lb K</t>
  </si>
  <si>
    <t>Pricing source</t>
  </si>
  <si>
    <t>Alfalfa meal</t>
  </si>
  <si>
    <t>slow/ med</t>
  </si>
  <si>
    <t>Oliver</t>
  </si>
  <si>
    <t>Azomite</t>
  </si>
  <si>
    <t xml:space="preserve">Lawes </t>
  </si>
  <si>
    <t>Blood meal</t>
  </si>
  <si>
    <t>med/ rapid</t>
    <phoneticPr fontId="0" type="noConversion"/>
  </si>
  <si>
    <t>Bone meal, OG</t>
  </si>
  <si>
    <t>med</t>
    <phoneticPr fontId="0" type="noConversion"/>
  </si>
  <si>
    <t>Bone char</t>
  </si>
  <si>
    <t>rapid</t>
  </si>
  <si>
    <t>Calcitic limestone</t>
  </si>
  <si>
    <t>Chilean nitrate</t>
  </si>
  <si>
    <t>rapid</t>
    <phoneticPr fontId="0" type="noConversion"/>
  </si>
  <si>
    <t>Dehydrated Poultry Manure (Kreher's 5-4-3)</t>
  </si>
  <si>
    <t>med</t>
  </si>
  <si>
    <t>Dehydrated Poultry Manure (Kreher's 4-3-10)</t>
  </si>
  <si>
    <t>Dehydrated Poultry Manure (Kreher's 7-2-6)</t>
  </si>
  <si>
    <t>Dehydrated Poultry Manure (Kreher's 8-2-2)</t>
  </si>
  <si>
    <t>Diammonium phosphate</t>
  </si>
  <si>
    <t>Dolomitic limestone</t>
  </si>
  <si>
    <t>Epsom salts (Mg sulfate)</t>
  </si>
  <si>
    <t>Feather meal</t>
    <phoneticPr fontId="0" type="noConversion"/>
  </si>
  <si>
    <t>Fish emulsion</t>
  </si>
  <si>
    <t>Fedco</t>
  </si>
  <si>
    <t>50 lb liquid</t>
  </si>
  <si>
    <t>Fish meal</t>
  </si>
  <si>
    <t>Grioux's Composted Poultry Manure</t>
  </si>
  <si>
    <t>Giroux</t>
  </si>
  <si>
    <t>Giroux's pellets</t>
  </si>
  <si>
    <t>Granite dust</t>
    <phoneticPr fontId="0" type="noConversion"/>
  </si>
  <si>
    <t>very slow</t>
    <phoneticPr fontId="0" type="noConversion"/>
  </si>
  <si>
    <t>Greensand</t>
    <phoneticPr fontId="0" type="noConversion"/>
  </si>
  <si>
    <t>Gypsum</t>
    <phoneticPr fontId="0" type="noConversion"/>
  </si>
  <si>
    <t>K-mag</t>
  </si>
  <si>
    <t>Kelp meal</t>
  </si>
  <si>
    <t>Ag-Lime</t>
  </si>
  <si>
    <t>Lawes</t>
  </si>
  <si>
    <t>Makro 60</t>
  </si>
  <si>
    <t>Naturesafe</t>
  </si>
  <si>
    <t>Organo-Phos w. humic acid</t>
  </si>
  <si>
    <t>Peanut meal</t>
    <phoneticPr fontId="0" type="noConversion"/>
  </si>
  <si>
    <t>Potassium chloride</t>
  </si>
  <si>
    <t>Polysulfate</t>
  </si>
  <si>
    <t>Rock phosphate</t>
    <phoneticPr fontId="0" type="noConversion"/>
  </si>
  <si>
    <t>very slow</t>
  </si>
  <si>
    <t>Solubor</t>
  </si>
  <si>
    <t>20.5 % B</t>
  </si>
  <si>
    <t>Soybean meal</t>
  </si>
  <si>
    <t>slow/ med</t>
    <phoneticPr fontId="0" type="noConversion"/>
  </si>
  <si>
    <t>Depot</t>
  </si>
  <si>
    <t>Soybean meal, OG</t>
  </si>
  <si>
    <t>Sulfate of potash</t>
  </si>
  <si>
    <t>SOP soluble</t>
  </si>
  <si>
    <t>Triple super phosphate</t>
    <phoneticPr fontId="0" type="noConversion"/>
  </si>
  <si>
    <t>Urea</t>
    <phoneticPr fontId="0" type="noConversion"/>
  </si>
  <si>
    <t>Sufur, elemental</t>
  </si>
  <si>
    <t>Blended fertilizers</t>
  </si>
  <si>
    <t>10-10-10</t>
  </si>
  <si>
    <t>Cheep Cheep</t>
  </si>
  <si>
    <t>Custom 6-0-6</t>
  </si>
  <si>
    <t>Pro-Start</t>
  </si>
  <si>
    <t>Pro-Booster</t>
  </si>
  <si>
    <t>Pro-Gro</t>
  </si>
  <si>
    <t>C:N Ratio</t>
    <phoneticPr fontId="0" type="noConversion"/>
  </si>
  <si>
    <t>Relative Availability</t>
    <phoneticPr fontId="0" type="noConversion"/>
  </si>
  <si>
    <r>
      <t xml:space="preserve">PAN </t>
    </r>
    <r>
      <rPr>
        <b/>
        <i/>
        <sz val="9"/>
        <rFont val="Verdana"/>
        <family val="2"/>
      </rPr>
      <t>(plant available nitrogen)</t>
    </r>
    <r>
      <rPr>
        <b/>
        <sz val="14"/>
        <rFont val="Verdana"/>
        <family val="2"/>
      </rPr>
      <t xml:space="preserve"> @ 4 weeks</t>
    </r>
  </si>
  <si>
    <t>PAN @ 8 weeks</t>
    <phoneticPr fontId="0" type="noConversion"/>
  </si>
  <si>
    <t>PAN @ 12 weeks</t>
    <phoneticPr fontId="0" type="noConversion"/>
  </si>
  <si>
    <t>Alfalfa meal</t>
    <phoneticPr fontId="0" type="noConversion"/>
  </si>
  <si>
    <t>Slow/ med</t>
    <phoneticPr fontId="0" type="noConversion"/>
  </si>
  <si>
    <t>Blood Meal</t>
    <phoneticPr fontId="0" type="noConversion"/>
  </si>
  <si>
    <t>Bone Meal</t>
    <phoneticPr fontId="0" type="noConversion"/>
  </si>
  <si>
    <t>Bradfield</t>
    <phoneticPr fontId="0" type="noConversion"/>
  </si>
  <si>
    <t>Canola Meal</t>
    <phoneticPr fontId="0" type="noConversion"/>
  </si>
  <si>
    <t>Chilean Nitrate</t>
    <phoneticPr fontId="0" type="noConversion"/>
  </si>
  <si>
    <t>Compost (mature)</t>
    <phoneticPr fontId="0" type="noConversion"/>
  </si>
  <si>
    <t>Espoma</t>
  </si>
  <si>
    <t>Fish Meal</t>
    <phoneticPr fontId="0" type="noConversion"/>
  </si>
  <si>
    <t>Gluten</t>
  </si>
  <si>
    <t>Kreher's</t>
    <phoneticPr fontId="0" type="noConversion"/>
  </si>
  <si>
    <t>Mustard meal</t>
    <phoneticPr fontId="0" type="noConversion"/>
  </si>
  <si>
    <r>
      <t>(NH</t>
    </r>
    <r>
      <rPr>
        <vertAlign val="subscript"/>
        <sz val="12"/>
        <rFont val="Verdana"/>
        <family val="2"/>
      </rPr>
      <t>4</t>
    </r>
    <r>
      <rPr>
        <sz val="12"/>
        <rFont val="Verdana"/>
        <family val="2"/>
      </rPr>
      <t>)</t>
    </r>
    <r>
      <rPr>
        <vertAlign val="subscript"/>
        <sz val="12"/>
        <rFont val="Verdana"/>
        <family val="2"/>
      </rPr>
      <t>2</t>
    </r>
    <r>
      <rPr>
        <sz val="12"/>
        <rFont val="Verdana"/>
        <family val="2"/>
      </rPr>
      <t>SO</t>
    </r>
    <r>
      <rPr>
        <vertAlign val="subscript"/>
        <sz val="12"/>
        <rFont val="Verdana"/>
        <family val="2"/>
      </rPr>
      <t>4</t>
    </r>
  </si>
  <si>
    <t>NatureSafe</t>
    <phoneticPr fontId="0" type="noConversion"/>
  </si>
  <si>
    <t>Nutriwave</t>
    <phoneticPr fontId="0" type="noConversion"/>
  </si>
  <si>
    <t>Pelletized chicken manure</t>
    <phoneticPr fontId="0" type="noConversion"/>
  </si>
  <si>
    <t>Poultry litter</t>
    <phoneticPr fontId="0" type="noConversion"/>
  </si>
  <si>
    <t>14,4</t>
    <phoneticPr fontId="0" type="noConversion"/>
  </si>
  <si>
    <t>Progro</t>
    <phoneticPr fontId="0" type="noConversion"/>
  </si>
  <si>
    <t>Soybean meal</t>
    <phoneticPr fontId="0" type="noConversion"/>
  </si>
  <si>
    <t>Sources:</t>
    <phoneticPr fontId="0" type="noConversion"/>
  </si>
  <si>
    <t>Oregon State University  http://smallfarms.oregonstate.edu/calculator</t>
  </si>
  <si>
    <t>Heather Darby, UVM   http://www.uvm.edu/vtvegandberry/VVBGAMeeting2014/DarbyOrganicN.pdf</t>
  </si>
  <si>
    <t xml:space="preserve">Bruce Hoskins, UMaine </t>
  </si>
  <si>
    <t>Brookdale Farm Supply</t>
  </si>
  <si>
    <t>Hollis, NH</t>
  </si>
  <si>
    <t xml:space="preserve">Boucher Fertilizer </t>
  </si>
  <si>
    <t xml:space="preserve">Highgate, VT  </t>
  </si>
  <si>
    <t xml:space="preserve">Bordeau Brothers </t>
  </si>
  <si>
    <t>Middlebury, VT</t>
  </si>
  <si>
    <t>Carovail</t>
  </si>
  <si>
    <t>Salem, NY</t>
  </si>
  <si>
    <t xml:space="preserve">Community Feed Store, Inc. </t>
  </si>
  <si>
    <t>Westminster Station, VT</t>
  </si>
  <si>
    <t xml:space="preserve">CT River Ag   </t>
  </si>
  <si>
    <t>North Walpole, NH</t>
  </si>
  <si>
    <t xml:space="preserve">Greenfield Farmers’ Cooperative Exchange </t>
  </si>
  <si>
    <t>Greenfield, MA</t>
  </si>
  <si>
    <t>L.D. Oliver Seed  / Green Mountain Fertilizer</t>
  </si>
  <si>
    <t xml:space="preserve">Milton, VT </t>
  </si>
  <si>
    <t>Lawes Ag</t>
  </si>
  <si>
    <t>Brandon, VT</t>
  </si>
  <si>
    <t>Nutrien Ag solutions</t>
  </si>
  <si>
    <t>Addison, VT</t>
  </si>
  <si>
    <t xml:space="preserve">North  Country Organics  </t>
  </si>
  <si>
    <t>Bradford, VT</t>
  </si>
  <si>
    <t>Northeast Ag sales</t>
  </si>
  <si>
    <t>Lyndonville, VT</t>
  </si>
  <si>
    <t>Whitman's Feed</t>
  </si>
  <si>
    <t>N Bennington, VT</t>
  </si>
  <si>
    <t>Boucher</t>
  </si>
  <si>
    <t>Bordeau bros</t>
  </si>
  <si>
    <t>Community feed store</t>
  </si>
  <si>
    <t>Nutrien</t>
  </si>
  <si>
    <t>North country organics</t>
  </si>
  <si>
    <t>Fedco (ME)</t>
  </si>
  <si>
    <t>Oliver Seed</t>
  </si>
  <si>
    <t>y</t>
    <phoneticPr fontId="0" type="noConversion"/>
  </si>
  <si>
    <t>y</t>
  </si>
  <si>
    <t>Azomite</t>
    <phoneticPr fontId="0" type="noConversion"/>
  </si>
  <si>
    <t>Bone char</t>
    <phoneticPr fontId="0" type="noConversion"/>
  </si>
  <si>
    <t>Bone meal</t>
  </si>
  <si>
    <t>Dehydrated Poultry Manure (Kreher's or other)</t>
  </si>
  <si>
    <t>Elemental sulfur</t>
  </si>
  <si>
    <t>Epsom salts</t>
  </si>
  <si>
    <t>K-Mag</t>
  </si>
  <si>
    <t>if ordered</t>
    <phoneticPr fontId="0" type="noConversion"/>
  </si>
  <si>
    <t>if ordered</t>
  </si>
  <si>
    <t>Planter's II Trace Minerals</t>
  </si>
  <si>
    <t>Sufur, granular</t>
    <phoneticPr fontId="0" type="noConversion"/>
  </si>
  <si>
    <t>Blended Fertilizers</t>
    <phoneticPr fontId="0" type="noConversion"/>
  </si>
  <si>
    <t>Custom 5-5-5</t>
    <phoneticPr fontId="0" type="noConversion"/>
  </si>
  <si>
    <t>from the New England Vegetable Management Guide</t>
  </si>
  <si>
    <t>Crop</t>
    <phoneticPr fontId="0" type="noConversion"/>
  </si>
  <si>
    <t>Target pH</t>
    <phoneticPr fontId="0" type="noConversion"/>
  </si>
  <si>
    <t>N broadcast &amp; incorporate (preplant or at planting time) lbs/ acre</t>
  </si>
  <si>
    <t>1st N sidedress lbs/acre</t>
  </si>
  <si>
    <t>2nd N sidedress lbs/ acre</t>
  </si>
  <si>
    <t>Notes</t>
    <phoneticPr fontId="0" type="noConversion"/>
  </si>
  <si>
    <r>
      <t>P</t>
    </r>
    <r>
      <rPr>
        <b/>
        <vertAlign val="subscript"/>
        <sz val="14"/>
        <rFont val="Verdana"/>
        <family val="2"/>
      </rPr>
      <t>2</t>
    </r>
    <r>
      <rPr>
        <b/>
        <sz val="14"/>
        <rFont val="Verdana"/>
        <family val="2"/>
      </rPr>
      <t>0</t>
    </r>
    <r>
      <rPr>
        <b/>
        <vertAlign val="subscript"/>
        <sz val="14"/>
        <rFont val="Verdana"/>
        <family val="2"/>
      </rPr>
      <t>5</t>
    </r>
    <r>
      <rPr>
        <b/>
        <sz val="14"/>
        <rFont val="Verdana"/>
        <family val="2"/>
      </rPr>
      <t xml:space="preserve"> (lbs/ A)**</t>
    </r>
  </si>
  <si>
    <r>
      <t>K</t>
    </r>
    <r>
      <rPr>
        <b/>
        <vertAlign val="subscript"/>
        <sz val="14"/>
        <rFont val="Verdana"/>
        <family val="2"/>
      </rPr>
      <t>2</t>
    </r>
    <r>
      <rPr>
        <b/>
        <sz val="14"/>
        <rFont val="Verdana"/>
        <family val="2"/>
      </rPr>
      <t>0 (lbs/ A)**</t>
    </r>
  </si>
  <si>
    <t>Asparagus (establishment)</t>
  </si>
  <si>
    <t>Asparagus (maintenance)</t>
    <phoneticPr fontId="0" type="noConversion"/>
  </si>
  <si>
    <t>Basil</t>
    <phoneticPr fontId="0" type="noConversion"/>
  </si>
  <si>
    <t>sidedress after first cutting</t>
  </si>
  <si>
    <t>Bean</t>
    <phoneticPr fontId="0" type="noConversion"/>
  </si>
  <si>
    <t>sidedress 4-6 weeks after planting</t>
  </si>
  <si>
    <t>Beet/ Swiss Chard</t>
    <phoneticPr fontId="0" type="noConversion"/>
  </si>
  <si>
    <t>Brassicas</t>
    <phoneticPr fontId="0" type="noConversion"/>
  </si>
  <si>
    <t>Carrot/ Parsnip</t>
    <phoneticPr fontId="0" type="noConversion"/>
  </si>
  <si>
    <t>sidedress 4-6 weeks after planting; sidedress again when roots are 1/2" wide</t>
    <phoneticPr fontId="0" type="noConversion"/>
  </si>
  <si>
    <t>Celery</t>
    <phoneticPr fontId="0" type="noConversion"/>
  </si>
  <si>
    <t>sidedress 4-6 weeks after planting; sidedress again 7-8 weeks after planting</t>
    <phoneticPr fontId="0" type="noConversion"/>
  </si>
  <si>
    <t>Corn, sweet (early)</t>
    <phoneticPr fontId="0" type="noConversion"/>
  </si>
  <si>
    <t>sidedress or topdress when 6 to 12 inches tall</t>
  </si>
  <si>
    <t>Corn, sweet (full season)</t>
    <phoneticPr fontId="0" type="noConversion"/>
  </si>
  <si>
    <t>Cucumber and Melons</t>
    <phoneticPr fontId="0" type="noConversion"/>
  </si>
  <si>
    <t>sidedress when vines start to run</t>
  </si>
  <si>
    <t>180-200</t>
    <phoneticPr fontId="0" type="noConversion"/>
  </si>
  <si>
    <t>Eggplant</t>
    <phoneticPr fontId="0" type="noConversion"/>
  </si>
  <si>
    <t>sidedress 3-4 weeks after planting</t>
  </si>
  <si>
    <t>Garlic</t>
    <phoneticPr fontId="0" type="noConversion"/>
  </si>
  <si>
    <t>topdress in spring when 6" high;topdress again 3-4 weeks later</t>
    <phoneticPr fontId="0" type="noConversion"/>
  </si>
  <si>
    <t>Lettuce, Endive, Escarole</t>
    <phoneticPr fontId="0" type="noConversion"/>
  </si>
  <si>
    <t>Mesclun</t>
    <phoneticPr fontId="0" type="noConversion"/>
  </si>
  <si>
    <t>Okra</t>
    <phoneticPr fontId="0" type="noConversion"/>
  </si>
  <si>
    <t>Onion</t>
    <phoneticPr fontId="0" type="noConversion"/>
  </si>
  <si>
    <t>sidedress 4-5 weeks after planting</t>
  </si>
  <si>
    <t>Pea</t>
    <phoneticPr fontId="0" type="noConversion"/>
  </si>
  <si>
    <t>Pepper</t>
    <phoneticPr fontId="0" type="noConversion"/>
  </si>
  <si>
    <t>sidedress when fruits start to set</t>
  </si>
  <si>
    <t>Potato</t>
    <phoneticPr fontId="0" type="noConversion"/>
  </si>
  <si>
    <t>sidedress at first hilling</t>
  </si>
  <si>
    <t>Pumpkin/ Squash</t>
    <phoneticPr fontId="0" type="noConversion"/>
  </si>
  <si>
    <t>Radish</t>
    <phoneticPr fontId="0" type="noConversion"/>
  </si>
  <si>
    <t>Rutabaga/ Turnip</t>
    <phoneticPr fontId="0" type="noConversion"/>
  </si>
  <si>
    <t>Spinach</t>
    <phoneticPr fontId="0" type="noConversion"/>
  </si>
  <si>
    <t>Sweet potato</t>
    <phoneticPr fontId="0" type="noConversion"/>
  </si>
  <si>
    <t>50-75</t>
    <phoneticPr fontId="0" type="noConversion"/>
  </si>
  <si>
    <t>Tomato</t>
    <phoneticPr fontId="0" type="noConversion"/>
  </si>
  <si>
    <t>Squash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</si>
</sst>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"/>
    <numFmt numFmtId="166" formatCode="0.0%"/>
    <numFmt numFmtId="167" formatCode="&quot;$&quot;#,##0"/>
  </numFmts>
  <fonts count="17"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Cambria"/>
      <family val="1"/>
    </font>
    <font>
      <sz val="12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vertAlign val="subscript"/>
      <sz val="14"/>
      <name val="Verdana"/>
      <family val="2"/>
    </font>
    <font>
      <sz val="9"/>
      <name val="Verdana"/>
      <family val="2"/>
    </font>
    <font>
      <vertAlign val="subscript"/>
      <sz val="12"/>
      <name val="Verdana"/>
      <family val="2"/>
    </font>
    <font>
      <b/>
      <i/>
      <sz val="9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name val="Verdana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8"/>
      </patternFill>
    </fill>
    <fill>
      <patternFill patternType="lightUp">
        <fgColor indexed="8"/>
        <bgColor indexed="2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2" fillId="0" borderId="0" xfId="1" applyFont="1" applyAlignment="1">
      <alignment vertic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/>
    <xf numFmtId="0" fontId="3" fillId="4" borderId="0" xfId="1" applyFont="1" applyFill="1" applyAlignment="1">
      <alignment horizontal="center"/>
    </xf>
    <xf numFmtId="1" fontId="3" fillId="0" borderId="0" xfId="1" applyNumberFormat="1" applyFont="1" applyAlignment="1">
      <alignment wrapText="1"/>
    </xf>
    <xf numFmtId="0" fontId="3" fillId="0" borderId="0" xfId="1" applyFont="1" applyAlignment="1">
      <alignment horizontal="center"/>
    </xf>
    <xf numFmtId="0" fontId="3" fillId="5" borderId="0" xfId="1" applyFont="1" applyFill="1" applyAlignment="1">
      <alignment horizontal="center"/>
    </xf>
    <xf numFmtId="1" fontId="1" fillId="2" borderId="0" xfId="1" applyNumberFormat="1" applyFill="1" applyAlignment="1">
      <alignment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/>
    <xf numFmtId="0" fontId="3" fillId="0" borderId="0" xfId="1" applyFont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1" fontId="1" fillId="0" borderId="0" xfId="1" applyNumberFormat="1" applyAlignment="1">
      <alignment wrapText="1"/>
    </xf>
    <xf numFmtId="0" fontId="1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165" fontId="1" fillId="0" borderId="0" xfId="1" applyNumberFormat="1"/>
    <xf numFmtId="9" fontId="1" fillId="0" borderId="0" xfId="1" applyNumberFormat="1" applyAlignment="1">
      <alignment horizontal="center"/>
    </xf>
    <xf numFmtId="165" fontId="1" fillId="0" borderId="0" xfId="1" applyNumberFormat="1" applyAlignment="1">
      <alignment horizontal="center"/>
    </xf>
    <xf numFmtId="9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0" fontId="3" fillId="0" borderId="0" xfId="1" applyFont="1" applyAlignment="1">
      <alignment wrapText="1"/>
    </xf>
    <xf numFmtId="164" fontId="7" fillId="0" borderId="0" xfId="1" applyNumberFormat="1" applyFont="1"/>
    <xf numFmtId="164" fontId="4" fillId="0" borderId="0" xfId="1" applyNumberFormat="1" applyFont="1"/>
    <xf numFmtId="9" fontId="3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9" fontId="3" fillId="0" borderId="0" xfId="1" applyNumberFormat="1" applyFont="1" applyAlignment="1">
      <alignment horizontal="center" wrapText="1"/>
    </xf>
    <xf numFmtId="164" fontId="3" fillId="2" borderId="0" xfId="1" applyNumberFormat="1" applyFont="1" applyFill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9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9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166" fontId="1" fillId="0" borderId="0" xfId="1" applyNumberFormat="1"/>
    <xf numFmtId="164" fontId="3" fillId="0" borderId="0" xfId="1" applyNumberFormat="1" applyFont="1"/>
    <xf numFmtId="0" fontId="12" fillId="0" borderId="0" xfId="1" applyFont="1" applyAlignment="1">
      <alignment horizontal="left"/>
    </xf>
    <xf numFmtId="0" fontId="13" fillId="0" borderId="0" xfId="4" applyFont="1" applyAlignment="1">
      <alignment vertical="center"/>
    </xf>
    <xf numFmtId="0" fontId="13" fillId="0" borderId="0" xfId="4" applyFont="1"/>
    <xf numFmtId="0" fontId="3" fillId="9" borderId="1" xfId="1" applyFont="1" applyFill="1" applyBorder="1" applyAlignment="1">
      <alignment horizontal="center" wrapText="1"/>
    </xf>
    <xf numFmtId="0" fontId="3" fillId="8" borderId="1" xfId="1" applyFont="1" applyFill="1" applyBorder="1" applyAlignment="1">
      <alignment horizontal="center" wrapText="1"/>
    </xf>
    <xf numFmtId="0" fontId="3" fillId="10" borderId="1" xfId="1" applyFont="1" applyFill="1" applyBorder="1" applyAlignment="1">
      <alignment horizontal="center" wrapText="1"/>
    </xf>
    <xf numFmtId="9" fontId="3" fillId="0" borderId="0" xfId="1" applyNumberFormat="1" applyFont="1"/>
    <xf numFmtId="0" fontId="14" fillId="0" borderId="1" xfId="0" applyFont="1" applyBorder="1" applyAlignment="1">
      <alignment horizontal="center"/>
    </xf>
    <xf numFmtId="0" fontId="15" fillId="6" borderId="0" xfId="2" applyFont="1" applyBorder="1" applyAlignment="1">
      <alignment horizontal="center" vertical="center" wrapText="1"/>
    </xf>
    <xf numFmtId="9" fontId="15" fillId="7" borderId="0" xfId="3" applyNumberFormat="1" applyFont="1" applyBorder="1" applyAlignment="1">
      <alignment horizontal="center" vertical="center" wrapText="1"/>
    </xf>
    <xf numFmtId="164" fontId="15" fillId="7" borderId="0" xfId="3" applyNumberFormat="1" applyFont="1" applyBorder="1" applyAlignment="1">
      <alignment horizontal="center" vertical="center" wrapText="1"/>
    </xf>
    <xf numFmtId="0" fontId="11" fillId="0" borderId="0" xfId="4" applyAlignment="1">
      <alignment wrapText="1"/>
    </xf>
    <xf numFmtId="0" fontId="3" fillId="13" borderId="0" xfId="1" applyFont="1" applyFill="1" applyAlignment="1">
      <alignment wrapText="1"/>
    </xf>
    <xf numFmtId="9" fontId="3" fillId="13" borderId="0" xfId="1" applyNumberFormat="1" applyFont="1" applyFill="1" applyAlignment="1">
      <alignment horizontal="center"/>
    </xf>
    <xf numFmtId="165" fontId="3" fillId="13" borderId="0" xfId="1" applyNumberFormat="1" applyFont="1" applyFill="1" applyAlignment="1">
      <alignment horizontal="center"/>
    </xf>
    <xf numFmtId="0" fontId="3" fillId="13" borderId="0" xfId="1" applyFont="1" applyFill="1" applyAlignment="1">
      <alignment horizontal="center"/>
    </xf>
    <xf numFmtId="0" fontId="1" fillId="13" borderId="0" xfId="1" applyFill="1"/>
    <xf numFmtId="0" fontId="3" fillId="13" borderId="0" xfId="1" applyFont="1" applyFill="1" applyAlignment="1">
      <alignment vertical="center" wrapText="1"/>
    </xf>
    <xf numFmtId="9" fontId="3" fillId="13" borderId="0" xfId="1" applyNumberFormat="1" applyFont="1" applyFill="1" applyAlignment="1">
      <alignment horizontal="center" vertical="center"/>
    </xf>
    <xf numFmtId="165" fontId="3" fillId="13" borderId="0" xfId="1" applyNumberFormat="1" applyFont="1" applyFill="1" applyAlignment="1">
      <alignment horizontal="center" vertical="center"/>
    </xf>
    <xf numFmtId="0" fontId="3" fillId="13" borderId="0" xfId="1" applyFont="1" applyFill="1" applyAlignment="1">
      <alignment horizontal="center" vertical="center"/>
    </xf>
    <xf numFmtId="164" fontId="1" fillId="13" borderId="0" xfId="1" applyNumberFormat="1" applyFill="1"/>
    <xf numFmtId="167" fontId="15" fillId="12" borderId="0" xfId="3" applyNumberFormat="1" applyFont="1" applyFill="1" applyBorder="1" applyAlignment="1">
      <alignment horizontal="center" vertical="center" wrapText="1"/>
    </xf>
    <xf numFmtId="167" fontId="3" fillId="11" borderId="1" xfId="1" applyNumberFormat="1" applyFont="1" applyFill="1" applyBorder="1" applyAlignment="1">
      <alignment horizontal="center"/>
    </xf>
    <xf numFmtId="167" fontId="1" fillId="0" borderId="0" xfId="1" applyNumberFormat="1"/>
    <xf numFmtId="167" fontId="3" fillId="14" borderId="1" xfId="1" applyNumberFormat="1" applyFont="1" applyFill="1" applyBorder="1" applyAlignment="1">
      <alignment horizontal="center"/>
    </xf>
    <xf numFmtId="0" fontId="3" fillId="14" borderId="1" xfId="1" applyFont="1" applyFill="1" applyBorder="1" applyAlignment="1">
      <alignment horizontal="center"/>
    </xf>
    <xf numFmtId="49" fontId="3" fillId="0" borderId="1" xfId="1" applyNumberFormat="1" applyFont="1" applyBorder="1" applyAlignment="1">
      <alignment horizontal="center" wrapText="1"/>
    </xf>
    <xf numFmtId="0" fontId="16" fillId="0" borderId="0" xfId="1" applyFont="1" applyAlignment="1">
      <alignment horizontal="center" vertical="center" wrapText="1"/>
    </xf>
    <xf numFmtId="0" fontId="11" fillId="0" borderId="0" xfId="4" applyAlignment="1">
      <alignment vertical="center"/>
    </xf>
    <xf numFmtId="0" fontId="11" fillId="0" borderId="0" xfId="4"/>
    <xf numFmtId="0" fontId="3" fillId="3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</cellXfs>
  <cellStyles count="5">
    <cellStyle name="20% - Accent5" xfId="2" builtinId="46"/>
    <cellStyle name="20% - Accent6" xfId="3" builtinId="50"/>
    <cellStyle name="Hyperlink" xfId="4" builtinId="8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7RMaden\Desktop\Nutrient%20Management\Nutrient%20Caclulations&#61474;%20spreadsheets\Nutrient%20Caclulations:%20spreadsheets\Fertlizer%20Calculator%20-%20BACKUP%204.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 1--Field Information"/>
      <sheetName val="STEP 2--Soil Test Information"/>
      <sheetName val="Veg rec lookup"/>
      <sheetName val="STEP 3--Nutrient Needs"/>
      <sheetName val="Crop look up"/>
      <sheetName val="STEP 4--Choose N"/>
      <sheetName val="N lookup"/>
      <sheetName val="STEP 5--Choose P"/>
      <sheetName val="P lookup"/>
      <sheetName val="STEP 6--Choose K"/>
      <sheetName val="K lookup"/>
      <sheetName val="STEP 7--Fertilizer Needed"/>
      <sheetName val="Farm Fertility Plan"/>
      <sheetName val="Cost per pound of Nutri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rookdalefruitfarm.com/Irrigation/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://www.ldoliverseed.com/" TargetMode="External"/><Relationship Id="rId7" Type="http://schemas.openxmlformats.org/officeDocument/2006/relationships/hyperlink" Target="http://www.gboucherfertilizer.com/" TargetMode="External"/><Relationship Id="rId12" Type="http://schemas.openxmlformats.org/officeDocument/2006/relationships/hyperlink" Target="https://www.neagsales.com/ourproducts" TargetMode="External"/><Relationship Id="rId2" Type="http://schemas.openxmlformats.org/officeDocument/2006/relationships/hyperlink" Target="http://www.lawesag.com/" TargetMode="External"/><Relationship Id="rId1" Type="http://schemas.openxmlformats.org/officeDocument/2006/relationships/hyperlink" Target="http://www.norganics.com/" TargetMode="External"/><Relationship Id="rId6" Type="http://schemas.openxmlformats.org/officeDocument/2006/relationships/hyperlink" Target="http://www.bbichamplain.net/" TargetMode="External"/><Relationship Id="rId11" Type="http://schemas.openxmlformats.org/officeDocument/2006/relationships/hyperlink" Target="http://www.nutrienagsolutions.com/" TargetMode="External"/><Relationship Id="rId5" Type="http://schemas.openxmlformats.org/officeDocument/2006/relationships/hyperlink" Target="http://www.communityfeedstore.com/" TargetMode="External"/><Relationship Id="rId10" Type="http://schemas.openxmlformats.org/officeDocument/2006/relationships/hyperlink" Target="https://www.whitmansfeed.com/" TargetMode="External"/><Relationship Id="rId4" Type="http://schemas.openxmlformats.org/officeDocument/2006/relationships/hyperlink" Target="https://greenfieldfarmerscoop.com/" TargetMode="External"/><Relationship Id="rId9" Type="http://schemas.openxmlformats.org/officeDocument/2006/relationships/hyperlink" Target="http://carovail.com/" TargetMode="External"/><Relationship Id="rId1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view="pageLayout" topLeftCell="A40" zoomScale="80" zoomScalePageLayoutView="80" workbookViewId="0">
      <selection activeCell="A37" sqref="A37"/>
    </sheetView>
  </sheetViews>
  <sheetFormatPr defaultColWidth="13.140625" defaultRowHeight="15"/>
  <cols>
    <col min="1" max="1" width="24" style="3" customWidth="1"/>
    <col min="2" max="2" width="6.42578125" style="27" customWidth="1"/>
    <col min="3" max="3" width="9" style="27" customWidth="1"/>
    <col min="4" max="4" width="8" style="27" customWidth="1"/>
    <col min="5" max="5" width="6.42578125" style="27" customWidth="1"/>
    <col min="6" max="7" width="5.42578125" style="27" customWidth="1"/>
    <col min="8" max="8" width="13.140625" style="1" customWidth="1"/>
    <col min="9" max="9" width="11" style="79" customWidth="1"/>
    <col min="10" max="10" width="9.140625" style="5" bestFit="1" customWidth="1"/>
    <col min="11" max="11" width="11.7109375" style="5" customWidth="1"/>
    <col min="12" max="12" width="10.5703125" style="54" bestFit="1" customWidth="1"/>
    <col min="13" max="16384" width="13.140625" style="1"/>
  </cols>
  <sheetData>
    <row r="1" spans="1:13" s="25" customFormat="1" ht="55.15" customHeight="1">
      <c r="A1" s="63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4" t="s">
        <v>6</v>
      </c>
      <c r="H1" s="64" t="s">
        <v>7</v>
      </c>
      <c r="I1" s="77" t="s">
        <v>8</v>
      </c>
      <c r="J1" s="65" t="s">
        <v>9</v>
      </c>
      <c r="K1" s="65" t="s">
        <v>10</v>
      </c>
      <c r="L1" s="65" t="s">
        <v>11</v>
      </c>
      <c r="M1" s="83" t="s">
        <v>12</v>
      </c>
    </row>
    <row r="2" spans="1:13" s="3" customFormat="1" ht="17.25" customHeight="1">
      <c r="A2" s="7" t="s">
        <v>13</v>
      </c>
      <c r="B2" s="48">
        <v>0.03</v>
      </c>
      <c r="C2" s="49">
        <v>5.0000000000000001E-3</v>
      </c>
      <c r="D2" s="49">
        <v>2.5000000000000001E-2</v>
      </c>
      <c r="E2" s="48"/>
      <c r="F2" s="48"/>
      <c r="G2" s="48"/>
      <c r="H2" s="50" t="s">
        <v>14</v>
      </c>
      <c r="I2" s="80">
        <v>31.06</v>
      </c>
      <c r="J2" s="51">
        <f>I2*2/(B2*100)</f>
        <v>20.706666666666667</v>
      </c>
      <c r="K2" s="51">
        <f>I2*2/(C2*100)</f>
        <v>124.24</v>
      </c>
      <c r="L2" s="51">
        <f>I2*2/(D2*100)</f>
        <v>24.847999999999999</v>
      </c>
      <c r="M2" s="3" t="s">
        <v>15</v>
      </c>
    </row>
    <row r="3" spans="1:13">
      <c r="A3" s="59" t="s">
        <v>16</v>
      </c>
      <c r="B3" s="48"/>
      <c r="C3" s="48"/>
      <c r="D3" s="48"/>
      <c r="E3" s="48"/>
      <c r="F3" s="48"/>
      <c r="G3" s="48"/>
      <c r="H3" s="50"/>
      <c r="I3" s="80">
        <f>50/44*50</f>
        <v>56.81818181818182</v>
      </c>
      <c r="J3" s="51"/>
      <c r="K3" s="51"/>
      <c r="L3" s="52"/>
      <c r="M3" s="1" t="s">
        <v>17</v>
      </c>
    </row>
    <row r="4" spans="1:13" ht="17.25" customHeight="1">
      <c r="A4" s="7" t="s">
        <v>18</v>
      </c>
      <c r="B4" s="48">
        <v>0.13</v>
      </c>
      <c r="C4" s="49">
        <v>0</v>
      </c>
      <c r="D4" s="49">
        <v>0</v>
      </c>
      <c r="E4" s="48"/>
      <c r="F4" s="48"/>
      <c r="G4" s="48"/>
      <c r="H4" s="50" t="s">
        <v>19</v>
      </c>
      <c r="I4" s="80">
        <v>91.49</v>
      </c>
      <c r="J4" s="51">
        <f>I4*2/(B4*100)</f>
        <v>14.075384615384614</v>
      </c>
      <c r="K4" s="51"/>
      <c r="L4" s="51"/>
      <c r="M4" s="1" t="s">
        <v>15</v>
      </c>
    </row>
    <row r="5" spans="1:13" ht="17.25" customHeight="1">
      <c r="A5" s="7" t="s">
        <v>20</v>
      </c>
      <c r="B5" s="48">
        <v>0.03</v>
      </c>
      <c r="C5" s="48">
        <v>0.15</v>
      </c>
      <c r="D5" s="48"/>
      <c r="E5" s="48"/>
      <c r="F5" s="48"/>
      <c r="G5" s="48"/>
      <c r="H5" s="50" t="s">
        <v>21</v>
      </c>
      <c r="I5" s="80">
        <v>71</v>
      </c>
      <c r="J5" s="51">
        <f>I5*2/(B5*100)</f>
        <v>47.333333333333336</v>
      </c>
      <c r="K5" s="51">
        <f>I5*2/(C5*100)</f>
        <v>9.4666666666666668</v>
      </c>
      <c r="L5" s="52"/>
      <c r="M5" s="1" t="s">
        <v>15</v>
      </c>
    </row>
    <row r="6" spans="1:13" ht="17.25" customHeight="1">
      <c r="A6" s="7" t="s">
        <v>22</v>
      </c>
      <c r="B6" s="48">
        <v>0</v>
      </c>
      <c r="C6" s="48">
        <v>0.16</v>
      </c>
      <c r="D6" s="48">
        <v>0</v>
      </c>
      <c r="E6" s="48"/>
      <c r="F6" s="48"/>
      <c r="G6" s="48"/>
      <c r="H6" s="50" t="s">
        <v>23</v>
      </c>
      <c r="I6" s="80">
        <v>47.2</v>
      </c>
      <c r="J6" s="51"/>
      <c r="K6" s="51">
        <f>I6*2/(C6*100)</f>
        <v>5.9</v>
      </c>
      <c r="L6" s="52"/>
      <c r="M6" s="1" t="s">
        <v>15</v>
      </c>
    </row>
    <row r="7" spans="1:13" ht="17.25" customHeight="1">
      <c r="A7" s="7" t="s">
        <v>24</v>
      </c>
      <c r="B7" s="48"/>
      <c r="C7" s="48"/>
      <c r="D7" s="48"/>
      <c r="E7" s="48">
        <v>0.38</v>
      </c>
      <c r="F7" s="48"/>
      <c r="G7" s="48"/>
      <c r="H7" s="50" t="s">
        <v>21</v>
      </c>
      <c r="I7" s="78"/>
      <c r="J7" s="51"/>
      <c r="K7" s="51"/>
      <c r="L7" s="52"/>
    </row>
    <row r="8" spans="1:13" ht="17.25" customHeight="1">
      <c r="A8" s="7" t="s">
        <v>25</v>
      </c>
      <c r="B8" s="48">
        <v>0.15</v>
      </c>
      <c r="C8" s="48"/>
      <c r="D8" s="48">
        <v>0.02</v>
      </c>
      <c r="E8" s="48"/>
      <c r="F8" s="48"/>
      <c r="G8" s="48"/>
      <c r="H8" s="50" t="s">
        <v>26</v>
      </c>
      <c r="I8" s="80">
        <v>76.540000000000006</v>
      </c>
      <c r="J8" s="51">
        <f>I8*2/(B8*100)</f>
        <v>10.205333333333334</v>
      </c>
      <c r="K8" s="51"/>
      <c r="L8" s="52"/>
      <c r="M8" s="1" t="s">
        <v>15</v>
      </c>
    </row>
    <row r="9" spans="1:13" ht="66.75" customHeight="1">
      <c r="A9" s="59" t="s">
        <v>27</v>
      </c>
      <c r="B9" s="48">
        <v>0.05</v>
      </c>
      <c r="C9" s="48">
        <v>0.04</v>
      </c>
      <c r="D9" s="48">
        <v>0.03</v>
      </c>
      <c r="E9" s="48">
        <v>0.09</v>
      </c>
      <c r="F9" s="48"/>
      <c r="G9" s="48"/>
      <c r="H9" s="50" t="s">
        <v>28</v>
      </c>
      <c r="I9" s="80">
        <v>15</v>
      </c>
      <c r="J9" s="51">
        <f>I9*2/(B9*100)</f>
        <v>6</v>
      </c>
      <c r="K9" s="51">
        <f>I9*2/(C9*100)</f>
        <v>7.5</v>
      </c>
      <c r="L9" s="51">
        <f>I9*2/(D9*100)</f>
        <v>10</v>
      </c>
      <c r="M9" s="1" t="s">
        <v>17</v>
      </c>
    </row>
    <row r="10" spans="1:13" ht="50.25" customHeight="1">
      <c r="A10" s="60" t="s">
        <v>29</v>
      </c>
      <c r="B10" s="48">
        <v>0.04</v>
      </c>
      <c r="C10" s="48">
        <v>0.03</v>
      </c>
      <c r="D10" s="48">
        <v>0.1</v>
      </c>
      <c r="E10" s="48"/>
      <c r="F10" s="48"/>
      <c r="G10" s="48"/>
      <c r="H10" s="50" t="s">
        <v>28</v>
      </c>
      <c r="I10" s="80">
        <v>22.5</v>
      </c>
      <c r="J10" s="51">
        <f>I10*2/(B10*100)</f>
        <v>11.25</v>
      </c>
      <c r="K10" s="51">
        <f>I10*2/(C10*100)</f>
        <v>15</v>
      </c>
      <c r="L10" s="51">
        <f>I10*2/(D10*100)</f>
        <v>4.5</v>
      </c>
      <c r="M10" s="1" t="s">
        <v>17</v>
      </c>
    </row>
    <row r="11" spans="1:13" ht="50.25" customHeight="1">
      <c r="A11" s="60" t="s">
        <v>30</v>
      </c>
      <c r="B11" s="48">
        <v>7.0000000000000007E-2</v>
      </c>
      <c r="C11" s="48">
        <v>0.02</v>
      </c>
      <c r="D11" s="48">
        <v>0.06</v>
      </c>
      <c r="E11" s="48"/>
      <c r="F11" s="48"/>
      <c r="G11" s="48"/>
      <c r="H11" s="50" t="s">
        <v>28</v>
      </c>
      <c r="I11" s="80">
        <v>28.75</v>
      </c>
      <c r="J11" s="51">
        <f>I11*2/(B11*100)</f>
        <v>8.2142857142857135</v>
      </c>
      <c r="K11" s="51"/>
      <c r="L11" s="51"/>
      <c r="M11" s="1" t="s">
        <v>17</v>
      </c>
    </row>
    <row r="12" spans="1:13" ht="50.25" customHeight="1">
      <c r="A12" s="60" t="s">
        <v>31</v>
      </c>
      <c r="B12" s="48">
        <v>0.08</v>
      </c>
      <c r="C12" s="48">
        <v>0.02</v>
      </c>
      <c r="D12" s="48">
        <v>0.02</v>
      </c>
      <c r="E12" s="48"/>
      <c r="F12" s="48"/>
      <c r="G12" s="48"/>
      <c r="H12" s="50" t="s">
        <v>28</v>
      </c>
      <c r="I12" s="80">
        <v>28.75</v>
      </c>
      <c r="J12" s="51">
        <f>I12*2/(B12*100)</f>
        <v>7.1875</v>
      </c>
      <c r="K12" s="51">
        <f>I12*2/(C12*100)</f>
        <v>28.75</v>
      </c>
      <c r="L12" s="51">
        <f>I12*2/(D12*100)</f>
        <v>28.75</v>
      </c>
      <c r="M12" s="1" t="s">
        <v>17</v>
      </c>
    </row>
    <row r="13" spans="1:13" ht="30">
      <c r="A13" s="9" t="s">
        <v>32</v>
      </c>
      <c r="B13" s="48"/>
      <c r="C13" s="48">
        <v>0.46</v>
      </c>
      <c r="D13" s="48"/>
      <c r="E13" s="48"/>
      <c r="F13" s="48"/>
      <c r="G13" s="48"/>
      <c r="H13" s="50" t="s">
        <v>26</v>
      </c>
      <c r="I13" s="78">
        <f>473/40</f>
        <v>11.824999999999999</v>
      </c>
      <c r="J13" s="51"/>
      <c r="K13" s="51">
        <f>I13*2/(C13*100)</f>
        <v>0.51413043478260867</v>
      </c>
      <c r="L13" s="52"/>
      <c r="M13" s="1" t="s">
        <v>17</v>
      </c>
    </row>
    <row r="14" spans="1:13">
      <c r="A14" s="7" t="s">
        <v>33</v>
      </c>
      <c r="B14" s="48"/>
      <c r="C14" s="48"/>
      <c r="D14" s="48"/>
      <c r="E14" s="48">
        <v>0.25</v>
      </c>
      <c r="F14" s="48">
        <v>0.1</v>
      </c>
      <c r="G14" s="48"/>
      <c r="H14" s="50" t="s">
        <v>21</v>
      </c>
      <c r="I14" s="78"/>
      <c r="J14" s="51"/>
      <c r="K14" s="51"/>
      <c r="L14" s="52"/>
    </row>
    <row r="15" spans="1:13" s="5" customFormat="1" ht="30" customHeight="1">
      <c r="A15" s="7" t="s">
        <v>34</v>
      </c>
      <c r="B15" s="48"/>
      <c r="C15" s="48"/>
      <c r="D15" s="48"/>
      <c r="E15" s="48"/>
      <c r="F15" s="48">
        <v>9.8000000000000004E-2</v>
      </c>
      <c r="G15" s="48">
        <v>0.13</v>
      </c>
      <c r="H15" s="50" t="s">
        <v>26</v>
      </c>
      <c r="I15" s="78">
        <v>21.52</v>
      </c>
      <c r="J15" s="51"/>
      <c r="K15" s="51"/>
      <c r="L15" s="52"/>
      <c r="M15" s="5" t="s">
        <v>15</v>
      </c>
    </row>
    <row r="16" spans="1:13" s="5" customFormat="1" ht="17.25" customHeight="1">
      <c r="A16" s="7" t="s">
        <v>35</v>
      </c>
      <c r="B16" s="48">
        <v>0.13</v>
      </c>
      <c r="C16" s="48"/>
      <c r="D16" s="48"/>
      <c r="E16" s="48"/>
      <c r="F16" s="48"/>
      <c r="G16" s="48"/>
      <c r="H16" s="50" t="s">
        <v>21</v>
      </c>
      <c r="I16" s="80">
        <v>56.77</v>
      </c>
      <c r="J16" s="51">
        <f>I16*2/(B16*100)</f>
        <v>8.7338461538461551</v>
      </c>
      <c r="K16" s="51"/>
      <c r="L16" s="52"/>
      <c r="M16" s="5" t="s">
        <v>15</v>
      </c>
    </row>
    <row r="17" spans="1:14" s="5" customFormat="1" ht="17.25" customHeight="1">
      <c r="A17" s="7" t="s">
        <v>36</v>
      </c>
      <c r="B17" s="48">
        <v>0.02</v>
      </c>
      <c r="C17" s="48">
        <v>0.05</v>
      </c>
      <c r="D17" s="49">
        <v>2.0000000000000001E-4</v>
      </c>
      <c r="E17" s="48"/>
      <c r="F17" s="48"/>
      <c r="G17" s="48"/>
      <c r="H17" s="50" t="s">
        <v>23</v>
      </c>
      <c r="I17" s="80">
        <v>109</v>
      </c>
      <c r="J17" s="51"/>
      <c r="K17" s="51"/>
      <c r="L17" s="52"/>
      <c r="M17" s="5" t="s">
        <v>37</v>
      </c>
      <c r="N17" s="5" t="s">
        <v>38</v>
      </c>
    </row>
    <row r="18" spans="1:14" s="5" customFormat="1" ht="17.25" customHeight="1">
      <c r="A18" s="7" t="s">
        <v>39</v>
      </c>
      <c r="B18" s="48">
        <v>6.7000000000000004E-2</v>
      </c>
      <c r="C18" s="48">
        <v>0.11</v>
      </c>
      <c r="D18" s="49">
        <v>4.0000000000000001E-3</v>
      </c>
      <c r="E18" s="48"/>
      <c r="F18" s="48"/>
      <c r="G18" s="48"/>
      <c r="H18" s="50" t="s">
        <v>21</v>
      </c>
      <c r="I18" s="80">
        <v>112</v>
      </c>
      <c r="J18" s="51">
        <f>I18*2/(B18*100)</f>
        <v>33.432835820895519</v>
      </c>
      <c r="K18" s="51">
        <f>I18*2/(C18*100)</f>
        <v>20.363636363636363</v>
      </c>
      <c r="L18" s="52"/>
      <c r="M18" s="5" t="s">
        <v>37</v>
      </c>
    </row>
    <row r="19" spans="1:14" s="5" customFormat="1" ht="43.15" customHeight="1">
      <c r="A19" s="7" t="s">
        <v>40</v>
      </c>
      <c r="B19" s="48">
        <v>0.02</v>
      </c>
      <c r="C19" s="48">
        <v>0.03</v>
      </c>
      <c r="D19" s="48">
        <v>1.4999999999999999E-2</v>
      </c>
      <c r="E19" s="48">
        <v>7.0000000000000007E-2</v>
      </c>
      <c r="F19" s="48">
        <v>0.01</v>
      </c>
      <c r="G19" s="48">
        <v>0.05</v>
      </c>
      <c r="H19" s="50" t="s">
        <v>28</v>
      </c>
      <c r="I19" s="80">
        <f>40/2000*50</f>
        <v>1</v>
      </c>
      <c r="J19" s="51">
        <f>I19*2/(B19*100)</f>
        <v>1</v>
      </c>
      <c r="K19" s="51">
        <f>I19*2/(C19*100)</f>
        <v>0.66666666666666663</v>
      </c>
      <c r="L19" s="51">
        <f>I19*2/(D19*100)</f>
        <v>1.3333333333333333</v>
      </c>
      <c r="M19" s="5" t="s">
        <v>41</v>
      </c>
    </row>
    <row r="20" spans="1:14" s="5" customFormat="1" ht="43.15" customHeight="1">
      <c r="A20" s="7" t="s">
        <v>42</v>
      </c>
      <c r="B20" s="48">
        <v>0.04</v>
      </c>
      <c r="C20" s="48">
        <v>0.03</v>
      </c>
      <c r="D20" s="48">
        <v>0.02</v>
      </c>
      <c r="E20" s="48"/>
      <c r="F20" s="48"/>
      <c r="G20" s="48"/>
      <c r="H20" s="50" t="s">
        <v>28</v>
      </c>
      <c r="I20" s="78">
        <v>8.3000000000000007</v>
      </c>
      <c r="J20" s="51">
        <f>I20*2/(B20*100)</f>
        <v>4.1500000000000004</v>
      </c>
      <c r="K20" s="51">
        <f>I20*2/(C20*100)</f>
        <v>5.5333333333333341</v>
      </c>
      <c r="L20" s="51">
        <f>I20*2/(D20*100)</f>
        <v>8.3000000000000007</v>
      </c>
    </row>
    <row r="21" spans="1:14" s="5" customFormat="1" ht="17.25" customHeight="1">
      <c r="A21" s="7" t="s">
        <v>43</v>
      </c>
      <c r="B21" s="48"/>
      <c r="C21" s="48"/>
      <c r="D21" s="48">
        <v>0.06</v>
      </c>
      <c r="E21" s="48"/>
      <c r="F21" s="48">
        <v>0.11</v>
      </c>
      <c r="G21" s="48">
        <v>0.22</v>
      </c>
      <c r="H21" s="50" t="s">
        <v>44</v>
      </c>
      <c r="I21" s="78">
        <v>89</v>
      </c>
      <c r="J21" s="51"/>
      <c r="K21" s="51"/>
      <c r="L21" s="51">
        <f>I21*2/(D21*100)</f>
        <v>29.666666666666668</v>
      </c>
    </row>
    <row r="22" spans="1:14" s="5" customFormat="1" ht="17.25" customHeight="1">
      <c r="A22" s="7" t="s">
        <v>45</v>
      </c>
      <c r="B22" s="48"/>
      <c r="C22" s="48">
        <v>0.01</v>
      </c>
      <c r="D22" s="48">
        <v>7.0000000000000007E-2</v>
      </c>
      <c r="E22" s="48"/>
      <c r="F22" s="48"/>
      <c r="G22" s="48"/>
      <c r="H22" s="50" t="s">
        <v>44</v>
      </c>
      <c r="I22" s="78">
        <v>31.5</v>
      </c>
      <c r="J22" s="51"/>
      <c r="K22" s="51"/>
      <c r="L22" s="51">
        <f>I22*2/(D22*100)</f>
        <v>8.9999999999999982</v>
      </c>
    </row>
    <row r="23" spans="1:14" s="5" customFormat="1" ht="17.25" customHeight="1">
      <c r="A23" s="7" t="s">
        <v>46</v>
      </c>
      <c r="B23" s="48"/>
      <c r="C23" s="48"/>
      <c r="D23" s="48"/>
      <c r="E23" s="48">
        <v>0.23</v>
      </c>
      <c r="F23" s="48"/>
      <c r="G23" s="48"/>
      <c r="H23" s="50"/>
      <c r="I23" s="80">
        <v>24</v>
      </c>
      <c r="J23" s="51"/>
      <c r="K23" s="51"/>
      <c r="L23" s="52"/>
      <c r="M23" s="5" t="s">
        <v>37</v>
      </c>
    </row>
    <row r="24" spans="1:14" ht="17.25" customHeight="1">
      <c r="A24" s="7" t="s">
        <v>47</v>
      </c>
      <c r="B24" s="48"/>
      <c r="C24" s="48"/>
      <c r="D24" s="48">
        <v>0.22</v>
      </c>
      <c r="E24" s="48"/>
      <c r="F24" s="48">
        <v>0.11</v>
      </c>
      <c r="G24" s="48">
        <v>0.22</v>
      </c>
      <c r="H24" s="50" t="s">
        <v>26</v>
      </c>
      <c r="I24" s="80">
        <v>27.65</v>
      </c>
      <c r="J24" s="51"/>
      <c r="K24" s="51"/>
      <c r="L24" s="51">
        <f>I24*2/(D24*100)</f>
        <v>2.5136363636363637</v>
      </c>
      <c r="M24" s="1" t="s">
        <v>15</v>
      </c>
    </row>
    <row r="25" spans="1:14" s="5" customFormat="1" ht="17.25" customHeight="1">
      <c r="A25" s="7" t="s">
        <v>48</v>
      </c>
      <c r="B25" s="48"/>
      <c r="C25" s="48"/>
      <c r="D25" s="48"/>
      <c r="E25" s="48"/>
      <c r="F25" s="48"/>
      <c r="G25" s="48"/>
      <c r="H25" s="50"/>
      <c r="I25" s="80">
        <v>98</v>
      </c>
      <c r="J25" s="51"/>
      <c r="K25" s="51"/>
      <c r="L25" s="52"/>
      <c r="M25" s="5" t="s">
        <v>37</v>
      </c>
    </row>
    <row r="26" spans="1:14" s="5" customFormat="1" ht="17.25" customHeight="1">
      <c r="A26" s="7" t="s">
        <v>49</v>
      </c>
      <c r="B26" s="48"/>
      <c r="C26" s="48"/>
      <c r="D26" s="48"/>
      <c r="E26" s="48"/>
      <c r="F26" s="48"/>
      <c r="G26" s="48"/>
      <c r="H26" s="50"/>
      <c r="I26" s="80">
        <v>200</v>
      </c>
      <c r="J26" s="51"/>
      <c r="K26" s="51"/>
      <c r="L26" s="52"/>
      <c r="M26" s="5" t="s">
        <v>50</v>
      </c>
    </row>
    <row r="27" spans="1:14" s="5" customFormat="1" ht="17.25" customHeight="1">
      <c r="A27" s="7" t="s">
        <v>51</v>
      </c>
      <c r="B27" s="48">
        <v>0</v>
      </c>
      <c r="C27" s="48">
        <v>0</v>
      </c>
      <c r="D27" s="48">
        <v>0.6</v>
      </c>
      <c r="E27" s="48"/>
      <c r="F27" s="48"/>
      <c r="G27" s="48"/>
      <c r="H27" s="50"/>
      <c r="I27" s="80">
        <v>36.25</v>
      </c>
      <c r="J27" s="51"/>
      <c r="K27" s="51"/>
      <c r="L27" s="52"/>
      <c r="M27" s="5" t="s">
        <v>50</v>
      </c>
    </row>
    <row r="28" spans="1:14" s="5" customFormat="1" ht="17.25" customHeight="1">
      <c r="A28" s="7" t="s">
        <v>52</v>
      </c>
      <c r="B28" s="48">
        <v>0.13</v>
      </c>
      <c r="C28" s="48">
        <v>0</v>
      </c>
      <c r="D28" s="48">
        <v>0</v>
      </c>
      <c r="E28" s="48"/>
      <c r="F28" s="48"/>
      <c r="G28" s="48"/>
      <c r="H28" s="50" t="s">
        <v>28</v>
      </c>
      <c r="I28" s="80">
        <v>42.5</v>
      </c>
      <c r="J28" s="51">
        <f>I28*2/(B28*100)</f>
        <v>6.5384615384615383</v>
      </c>
      <c r="K28" s="51"/>
      <c r="L28" s="52"/>
      <c r="M28" s="5" t="s">
        <v>50</v>
      </c>
    </row>
    <row r="29" spans="1:14" s="5" customFormat="1" ht="17.25" customHeight="1">
      <c r="A29" s="7" t="s">
        <v>52</v>
      </c>
      <c r="B29" s="48">
        <v>7.0000000000000007E-2</v>
      </c>
      <c r="C29" s="48">
        <v>0.12</v>
      </c>
      <c r="D29" s="48">
        <v>0</v>
      </c>
      <c r="E29" s="48"/>
      <c r="F29" s="48"/>
      <c r="G29" s="48"/>
      <c r="H29" s="50"/>
      <c r="I29" s="80">
        <f>28/40*50</f>
        <v>35</v>
      </c>
      <c r="J29" s="51">
        <f>I29*2/(B29*100)</f>
        <v>9.9999999999999982</v>
      </c>
      <c r="K29" s="51"/>
      <c r="L29" s="52"/>
      <c r="M29" s="5" t="s">
        <v>50</v>
      </c>
    </row>
    <row r="30" spans="1:14" s="5" customFormat="1" ht="17.25" customHeight="1">
      <c r="A30" s="7" t="s">
        <v>52</v>
      </c>
      <c r="B30" s="48">
        <v>0.1</v>
      </c>
      <c r="C30" s="48">
        <v>0.02</v>
      </c>
      <c r="D30" s="48">
        <v>0.08</v>
      </c>
      <c r="E30" s="48"/>
      <c r="F30" s="48"/>
      <c r="G30" s="48"/>
      <c r="H30" s="50"/>
      <c r="I30" s="80">
        <v>36.25</v>
      </c>
      <c r="J30" s="51">
        <f>I30*2/(B30*100)</f>
        <v>7.25</v>
      </c>
      <c r="K30" s="51"/>
      <c r="L30" s="52"/>
      <c r="M30" s="5" t="s">
        <v>50</v>
      </c>
    </row>
    <row r="31" spans="1:14" s="5" customFormat="1" ht="31.9" customHeight="1">
      <c r="A31" s="7" t="s">
        <v>53</v>
      </c>
      <c r="B31" s="48">
        <v>0</v>
      </c>
      <c r="C31" s="48">
        <v>0.12</v>
      </c>
      <c r="D31" s="48">
        <v>0</v>
      </c>
      <c r="E31" s="48">
        <v>0.25</v>
      </c>
      <c r="F31" s="48"/>
      <c r="G31" s="48"/>
      <c r="H31" s="50"/>
      <c r="I31" s="80"/>
      <c r="J31" s="51"/>
      <c r="K31" s="51"/>
      <c r="L31" s="52"/>
      <c r="M31" s="5" t="s">
        <v>50</v>
      </c>
    </row>
    <row r="32" spans="1:14" s="5" customFormat="1" ht="17.25" customHeight="1">
      <c r="A32" s="7" t="s">
        <v>54</v>
      </c>
      <c r="B32" s="48">
        <v>0.08</v>
      </c>
      <c r="C32" s="48">
        <v>0.01</v>
      </c>
      <c r="D32" s="48">
        <v>0.02</v>
      </c>
      <c r="E32" s="48"/>
      <c r="F32" s="48"/>
      <c r="G32" s="48"/>
      <c r="H32" s="50" t="s">
        <v>14</v>
      </c>
      <c r="I32" s="80">
        <v>28</v>
      </c>
      <c r="J32" s="51">
        <f>I32*2/(B32*100)</f>
        <v>7</v>
      </c>
      <c r="K32" s="51">
        <f>I32*2/(C32*100)</f>
        <v>56</v>
      </c>
      <c r="L32" s="51">
        <f>I32*2/(D32*100)</f>
        <v>28</v>
      </c>
      <c r="M32" s="5" t="s">
        <v>15</v>
      </c>
    </row>
    <row r="33" spans="1:13" s="5" customFormat="1" ht="17.25" customHeight="1">
      <c r="A33" s="9" t="s">
        <v>55</v>
      </c>
      <c r="B33" s="48"/>
      <c r="C33" s="48"/>
      <c r="D33" s="48">
        <v>0.6</v>
      </c>
      <c r="E33" s="48"/>
      <c r="F33" s="48"/>
      <c r="G33" s="48"/>
      <c r="H33" s="50" t="s">
        <v>26</v>
      </c>
      <c r="I33" s="80">
        <f>740/2000*50</f>
        <v>18.5</v>
      </c>
      <c r="J33" s="51"/>
      <c r="K33" s="51"/>
      <c r="L33" s="51">
        <f>I33*2/(D33*100)</f>
        <v>0.6166666666666667</v>
      </c>
      <c r="M33" s="5" t="s">
        <v>50</v>
      </c>
    </row>
    <row r="34" spans="1:13" s="5" customFormat="1" ht="17.25" customHeight="1">
      <c r="A34" s="59" t="s">
        <v>56</v>
      </c>
      <c r="B34" s="48">
        <v>0</v>
      </c>
      <c r="C34" s="48">
        <v>0</v>
      </c>
      <c r="D34" s="48">
        <v>0.14000000000000001</v>
      </c>
      <c r="E34" s="48">
        <v>0.12</v>
      </c>
      <c r="F34" s="31">
        <v>3.5999999999999997E-2</v>
      </c>
      <c r="G34" s="48">
        <v>0.19</v>
      </c>
      <c r="H34" s="50"/>
      <c r="I34" s="80">
        <v>20</v>
      </c>
      <c r="J34" s="51"/>
      <c r="K34" s="51"/>
      <c r="L34" s="51"/>
      <c r="M34" s="5" t="s">
        <v>50</v>
      </c>
    </row>
    <row r="35" spans="1:13" ht="15.6">
      <c r="A35" s="7" t="s">
        <v>57</v>
      </c>
      <c r="B35" s="48"/>
      <c r="C35" s="48">
        <v>0.05</v>
      </c>
      <c r="D35" s="48"/>
      <c r="E35" s="48"/>
      <c r="F35" s="61"/>
      <c r="G35" s="62"/>
      <c r="H35" s="50" t="s">
        <v>58</v>
      </c>
      <c r="I35" s="80">
        <v>25</v>
      </c>
      <c r="J35" s="51"/>
      <c r="K35" s="51">
        <f>I35*2/(C35*100)</f>
        <v>10</v>
      </c>
      <c r="L35" s="52"/>
      <c r="M35" s="1" t="s">
        <v>37</v>
      </c>
    </row>
    <row r="36" spans="1:13" ht="17.25" customHeight="1">
      <c r="A36" s="7" t="s">
        <v>59</v>
      </c>
      <c r="B36" s="48"/>
      <c r="C36" s="48"/>
      <c r="D36" s="48"/>
      <c r="E36" s="48"/>
      <c r="F36" s="61"/>
      <c r="G36" s="62"/>
      <c r="H36" s="81" t="s">
        <v>60</v>
      </c>
      <c r="I36" s="80">
        <v>90</v>
      </c>
      <c r="J36" s="51"/>
      <c r="K36" s="51"/>
      <c r="L36" s="52"/>
      <c r="M36" s="1" t="s">
        <v>50</v>
      </c>
    </row>
    <row r="37" spans="1:13" ht="17.25" customHeight="1">
      <c r="A37" s="7" t="s">
        <v>61</v>
      </c>
      <c r="B37" s="48">
        <v>7.0000000000000007E-2</v>
      </c>
      <c r="C37" s="48">
        <v>0.01</v>
      </c>
      <c r="D37" s="48">
        <v>0.02</v>
      </c>
      <c r="E37" s="48"/>
      <c r="F37" s="48">
        <v>0.03</v>
      </c>
      <c r="G37" s="48"/>
      <c r="H37" s="50" t="s">
        <v>62</v>
      </c>
      <c r="I37" s="78">
        <v>17</v>
      </c>
      <c r="J37" s="51">
        <f>I37*2/(B37*100)</f>
        <v>4.8571428571428568</v>
      </c>
      <c r="K37" s="51">
        <f>I37*2/(C37*100)</f>
        <v>34</v>
      </c>
      <c r="L37" s="51">
        <f>I37*2/(D37*100)</f>
        <v>17</v>
      </c>
      <c r="M37" s="1" t="s">
        <v>63</v>
      </c>
    </row>
    <row r="38" spans="1:13" ht="17.25" customHeight="1">
      <c r="A38" s="7" t="s">
        <v>64</v>
      </c>
      <c r="B38" s="48">
        <v>7.0000000000000007E-2</v>
      </c>
      <c r="C38" s="48">
        <v>0.01</v>
      </c>
      <c r="D38" s="48">
        <v>0.02</v>
      </c>
      <c r="E38" s="48"/>
      <c r="F38" s="48"/>
      <c r="G38" s="48"/>
      <c r="H38" s="50" t="s">
        <v>62</v>
      </c>
      <c r="I38" s="80">
        <v>43.6</v>
      </c>
      <c r="J38" s="51">
        <f>I38*2/(B38*100)</f>
        <v>12.457142857142856</v>
      </c>
      <c r="K38" s="51">
        <f>I38*2/(C38*100)</f>
        <v>87.2</v>
      </c>
      <c r="L38" s="51">
        <f>I38*2/(D38*100)</f>
        <v>43.6</v>
      </c>
      <c r="M38" s="1" t="s">
        <v>15</v>
      </c>
    </row>
    <row r="39" spans="1:13" s="5" customFormat="1" ht="17.25" customHeight="1">
      <c r="A39" s="7" t="s">
        <v>65</v>
      </c>
      <c r="B39" s="48">
        <v>0</v>
      </c>
      <c r="C39" s="48">
        <v>0</v>
      </c>
      <c r="D39" s="48">
        <v>0.5</v>
      </c>
      <c r="E39" s="48"/>
      <c r="F39" s="48"/>
      <c r="G39" s="48">
        <v>0.17</v>
      </c>
      <c r="H39" s="50" t="s">
        <v>26</v>
      </c>
      <c r="I39" s="80">
        <v>34.14</v>
      </c>
      <c r="J39" s="51"/>
      <c r="K39" s="51"/>
      <c r="L39" s="51">
        <f>I39*2/(D39*100)</f>
        <v>1.3655999999999999</v>
      </c>
      <c r="M39" s="5" t="s">
        <v>15</v>
      </c>
    </row>
    <row r="40" spans="1:13" s="5" customFormat="1" ht="17.25" customHeight="1">
      <c r="A40" s="7" t="s">
        <v>66</v>
      </c>
      <c r="B40" s="48">
        <v>0</v>
      </c>
      <c r="C40" s="48">
        <v>0</v>
      </c>
      <c r="D40" s="48">
        <v>0.52</v>
      </c>
      <c r="E40" s="48"/>
      <c r="F40" s="48"/>
      <c r="G40" s="48"/>
      <c r="H40" s="50"/>
      <c r="I40" s="80">
        <v>54.3</v>
      </c>
      <c r="J40" s="51"/>
      <c r="K40" s="51"/>
      <c r="L40" s="51"/>
      <c r="M40" s="5" t="s">
        <v>15</v>
      </c>
    </row>
    <row r="41" spans="1:13" ht="28.5" customHeight="1">
      <c r="A41" s="9" t="s">
        <v>67</v>
      </c>
      <c r="B41" s="48">
        <v>0.18</v>
      </c>
      <c r="C41" s="48">
        <v>0.46</v>
      </c>
      <c r="D41" s="48"/>
      <c r="E41" s="48"/>
      <c r="F41" s="48"/>
      <c r="G41" s="48"/>
      <c r="H41" s="50" t="s">
        <v>26</v>
      </c>
      <c r="I41" s="80">
        <f>980/2000*50</f>
        <v>24.5</v>
      </c>
      <c r="J41" s="51"/>
      <c r="K41" s="51">
        <f>I41*2/(C41*100)</f>
        <v>1.0652173913043479</v>
      </c>
      <c r="L41" s="52"/>
      <c r="M41" s="1" t="s">
        <v>50</v>
      </c>
    </row>
    <row r="42" spans="1:13" ht="17.25" customHeight="1">
      <c r="A42" s="9" t="s">
        <v>68</v>
      </c>
      <c r="B42" s="48">
        <v>0.46</v>
      </c>
      <c r="C42" s="48"/>
      <c r="D42" s="48"/>
      <c r="E42" s="48"/>
      <c r="F42" s="48"/>
      <c r="G42" s="48"/>
      <c r="H42" s="50" t="s">
        <v>26</v>
      </c>
      <c r="I42" s="80">
        <f>750/2000*50</f>
        <v>18.75</v>
      </c>
      <c r="J42" s="51">
        <f>I42*2/(B42*100)</f>
        <v>0.81521739130434778</v>
      </c>
      <c r="K42" s="51"/>
      <c r="L42" s="52"/>
      <c r="M42" s="1" t="s">
        <v>50</v>
      </c>
    </row>
    <row r="43" spans="1:13" ht="17.25" customHeight="1">
      <c r="A43" s="9" t="s">
        <v>69</v>
      </c>
      <c r="B43" s="48"/>
      <c r="C43" s="48"/>
      <c r="D43" s="48"/>
      <c r="E43" s="48"/>
      <c r="F43" s="48"/>
      <c r="G43" s="48">
        <v>0.9</v>
      </c>
      <c r="H43" s="50" t="s">
        <v>14</v>
      </c>
      <c r="I43" s="80">
        <v>38</v>
      </c>
      <c r="J43" s="51"/>
      <c r="K43" s="51"/>
      <c r="L43" s="52"/>
      <c r="M43" s="1" t="s">
        <v>37</v>
      </c>
    </row>
    <row r="44" spans="1:13" ht="17.25" customHeight="1">
      <c r="A44" s="86" t="s">
        <v>70</v>
      </c>
      <c r="B44" s="87"/>
      <c r="C44" s="87"/>
      <c r="D44" s="48"/>
      <c r="E44" s="48"/>
      <c r="F44" s="48"/>
      <c r="G44" s="48"/>
      <c r="H44" s="50"/>
      <c r="I44" s="78"/>
      <c r="J44" s="51"/>
      <c r="K44" s="51"/>
      <c r="L44" s="52"/>
    </row>
    <row r="45" spans="1:13" ht="17.25" customHeight="1">
      <c r="A45" s="82" t="s">
        <v>71</v>
      </c>
      <c r="B45" s="48">
        <v>0.1</v>
      </c>
      <c r="C45" s="48">
        <v>0.1</v>
      </c>
      <c r="D45" s="48">
        <v>0.1</v>
      </c>
      <c r="E45" s="48"/>
      <c r="F45" s="48"/>
      <c r="G45" s="48"/>
      <c r="H45" s="50" t="s">
        <v>21</v>
      </c>
      <c r="I45" s="80">
        <f>500/2000*50</f>
        <v>12.5</v>
      </c>
      <c r="J45" s="51">
        <f t="shared" ref="J45" si="0">I45*2/(B45*100)</f>
        <v>2.5</v>
      </c>
      <c r="K45" s="51">
        <f>I45*2/(C45*100)</f>
        <v>2.5</v>
      </c>
      <c r="L45" s="51">
        <f>I45*2/(D45*100)</f>
        <v>2.5</v>
      </c>
    </row>
    <row r="46" spans="1:13" ht="17.25" customHeight="1">
      <c r="A46" s="7" t="s">
        <v>72</v>
      </c>
      <c r="B46" s="48">
        <v>0.04</v>
      </c>
      <c r="C46" s="48">
        <v>0.03</v>
      </c>
      <c r="D46" s="48">
        <v>0.03</v>
      </c>
      <c r="E46" s="48"/>
      <c r="F46" s="48"/>
      <c r="G46" s="48"/>
      <c r="H46" s="50" t="s">
        <v>21</v>
      </c>
      <c r="I46" s="80">
        <v>27.65</v>
      </c>
      <c r="J46" s="51">
        <f t="shared" ref="J46:J50" si="1">I46*2/(B46*100)</f>
        <v>13.824999999999999</v>
      </c>
      <c r="K46" s="51">
        <f>I46*2/(C46*100)</f>
        <v>18.433333333333334</v>
      </c>
      <c r="L46" s="51">
        <f>I46*2/(D46*100)</f>
        <v>18.433333333333334</v>
      </c>
      <c r="M46" s="1" t="s">
        <v>15</v>
      </c>
    </row>
    <row r="47" spans="1:13" ht="17.25" customHeight="1">
      <c r="A47" s="7" t="s">
        <v>73</v>
      </c>
      <c r="B47" s="48">
        <v>0.06</v>
      </c>
      <c r="C47" s="48"/>
      <c r="D47" s="48">
        <v>0.06</v>
      </c>
      <c r="E47" s="48"/>
      <c r="F47" s="48"/>
      <c r="G47" s="48"/>
      <c r="H47" s="50" t="s">
        <v>21</v>
      </c>
      <c r="I47" s="80">
        <v>38.69</v>
      </c>
      <c r="J47" s="51">
        <f t="shared" si="1"/>
        <v>12.896666666666667</v>
      </c>
      <c r="K47" s="51"/>
      <c r="L47" s="51">
        <f>I47*2/(D47*100)</f>
        <v>12.896666666666667</v>
      </c>
      <c r="M47" s="1" t="s">
        <v>15</v>
      </c>
    </row>
    <row r="48" spans="1:13" s="5" customFormat="1" ht="17.25" customHeight="1">
      <c r="A48" s="7" t="s">
        <v>74</v>
      </c>
      <c r="B48" s="48">
        <v>0.02</v>
      </c>
      <c r="C48" s="48">
        <v>0.03</v>
      </c>
      <c r="D48" s="48">
        <v>0.03</v>
      </c>
      <c r="E48" s="48"/>
      <c r="F48" s="48"/>
      <c r="G48" s="48"/>
      <c r="H48" s="50" t="s">
        <v>19</v>
      </c>
      <c r="I48" s="80">
        <v>20</v>
      </c>
      <c r="J48" s="51">
        <f t="shared" si="1"/>
        <v>20</v>
      </c>
      <c r="K48" s="51">
        <f>I48*2/(C48*100)</f>
        <v>13.333333333333334</v>
      </c>
      <c r="L48" s="51">
        <f>I48*2/(D48*100)</f>
        <v>13.333333333333334</v>
      </c>
      <c r="M48" s="5" t="s">
        <v>15</v>
      </c>
    </row>
    <row r="49" spans="1:13" s="5" customFormat="1" ht="17.25" customHeight="1">
      <c r="A49" s="7" t="s">
        <v>75</v>
      </c>
      <c r="B49" s="48">
        <v>0.1</v>
      </c>
      <c r="C49" s="48"/>
      <c r="D49" s="48"/>
      <c r="E49" s="48"/>
      <c r="F49" s="48"/>
      <c r="G49" s="48"/>
      <c r="H49" s="50" t="s">
        <v>19</v>
      </c>
      <c r="I49" s="80">
        <v>45.43</v>
      </c>
      <c r="J49" s="51">
        <f t="shared" si="1"/>
        <v>9.0860000000000003</v>
      </c>
      <c r="K49" s="51"/>
      <c r="L49" s="52"/>
      <c r="M49" s="5" t="s">
        <v>15</v>
      </c>
    </row>
    <row r="50" spans="1:13" s="5" customFormat="1" ht="17.25" customHeight="1">
      <c r="A50" s="7" t="s">
        <v>76</v>
      </c>
      <c r="B50" s="48">
        <v>0.05</v>
      </c>
      <c r="C50" s="48">
        <v>0.03</v>
      </c>
      <c r="D50" s="48">
        <v>0.04</v>
      </c>
      <c r="E50" s="48"/>
      <c r="F50" s="48"/>
      <c r="G50" s="48"/>
      <c r="H50" s="50" t="s">
        <v>21</v>
      </c>
      <c r="I50" s="80">
        <v>31.6</v>
      </c>
      <c r="J50" s="51">
        <f t="shared" si="1"/>
        <v>12.64</v>
      </c>
      <c r="K50" s="51">
        <f>I50*2/(C50*100)</f>
        <v>21.066666666666666</v>
      </c>
      <c r="L50" s="51">
        <f>I50*2/(D50*100)</f>
        <v>15.8</v>
      </c>
      <c r="M50" s="5" t="s">
        <v>15</v>
      </c>
    </row>
    <row r="51" spans="1:13" s="5" customFormat="1">
      <c r="A51" s="3"/>
      <c r="B51" s="53"/>
      <c r="C51" s="53"/>
      <c r="D51" s="53"/>
      <c r="E51" s="27"/>
      <c r="F51" s="27"/>
      <c r="G51" s="27"/>
      <c r="H51" s="1"/>
      <c r="I51" s="79"/>
      <c r="L51" s="54"/>
      <c r="M51" s="1"/>
    </row>
    <row r="52" spans="1:13" s="5" customFormat="1">
      <c r="A52" s="3"/>
      <c r="B52" s="53"/>
      <c r="C52" s="53"/>
      <c r="D52" s="53"/>
      <c r="E52" s="27"/>
      <c r="F52" s="27"/>
      <c r="G52" s="27"/>
      <c r="H52" s="1"/>
      <c r="I52" s="79"/>
      <c r="L52" s="54"/>
      <c r="M52" s="1"/>
    </row>
    <row r="53" spans="1:13" s="5" customFormat="1">
      <c r="B53" s="27"/>
      <c r="C53" s="27"/>
      <c r="D53" s="27"/>
      <c r="E53" s="27"/>
      <c r="F53" s="27"/>
      <c r="G53" s="27"/>
      <c r="H53" s="1"/>
      <c r="I53" s="79"/>
      <c r="L53" s="54"/>
      <c r="M53" s="1"/>
    </row>
    <row r="54" spans="1:13" s="5" customFormat="1" ht="44.25" customHeight="1">
      <c r="G54" s="27"/>
      <c r="H54" s="1"/>
      <c r="I54" s="79"/>
      <c r="L54" s="54"/>
      <c r="M54" s="1"/>
    </row>
  </sheetData>
  <mergeCells count="1">
    <mergeCell ref="A44:C44"/>
  </mergeCells>
  <pageMargins left="0.75" right="0.75" top="1" bottom="1" header="0.5" footer="0.5"/>
  <pageSetup orientation="landscape" horizontalDpi="4294967292" verticalDpi="4294967292" r:id="rId1"/>
  <headerFooter>
    <oddHeader xml:space="preserve">&amp;C&amp;"-,Bold"&amp;16Amendment Cost* Per Unit of Nutrient - 2023
</oddHeader>
    <oddFooter>&amp;LShading = organic--check with your certification agency to confirm approval of materials.
&amp;C                                   
                        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view="pageLayout" topLeftCell="A4" workbookViewId="0">
      <selection activeCell="C14" sqref="C14"/>
    </sheetView>
  </sheetViews>
  <sheetFormatPr defaultColWidth="13.140625" defaultRowHeight="13.5"/>
  <cols>
    <col min="1" max="1" width="28.42578125" style="3" customWidth="1"/>
    <col min="2" max="2" width="12.5703125" style="27" customWidth="1"/>
    <col min="3" max="3" width="14.85546875" style="28" customWidth="1"/>
    <col min="4" max="4" width="17.5703125" style="1" hidden="1" customWidth="1"/>
    <col min="5" max="5" width="20.140625" style="27" customWidth="1"/>
    <col min="6" max="6" width="15.140625" style="27" customWidth="1"/>
    <col min="7" max="7" width="12" style="27" customWidth="1"/>
    <col min="8" max="16384" width="13.140625" style="1"/>
  </cols>
  <sheetData>
    <row r="1" spans="1:8" s="3" customFormat="1" ht="50.25" customHeight="1" thickBot="1">
      <c r="A1" s="46" t="s">
        <v>0</v>
      </c>
      <c r="B1" s="45" t="s">
        <v>1</v>
      </c>
      <c r="C1" s="47" t="s">
        <v>77</v>
      </c>
      <c r="D1" s="46" t="s">
        <v>78</v>
      </c>
      <c r="E1" s="45" t="s">
        <v>79</v>
      </c>
      <c r="F1" s="45" t="s">
        <v>80</v>
      </c>
      <c r="G1" s="45" t="s">
        <v>81</v>
      </c>
    </row>
    <row r="2" spans="1:8" s="3" customFormat="1" ht="23.25" customHeight="1">
      <c r="A2" s="40" t="s">
        <v>82</v>
      </c>
      <c r="B2" s="37">
        <v>0.03</v>
      </c>
      <c r="C2" s="39">
        <v>15.1</v>
      </c>
      <c r="D2" s="38" t="s">
        <v>83</v>
      </c>
      <c r="E2" s="37">
        <v>0.1</v>
      </c>
      <c r="F2" s="37">
        <v>0.21</v>
      </c>
      <c r="G2" s="37">
        <v>0.35</v>
      </c>
    </row>
    <row r="3" spans="1:8" ht="15">
      <c r="A3" s="40" t="s">
        <v>84</v>
      </c>
      <c r="B3" s="37">
        <v>0.12</v>
      </c>
      <c r="C3" s="39">
        <v>3.4</v>
      </c>
      <c r="D3" s="41" t="s">
        <v>19</v>
      </c>
      <c r="E3" s="37">
        <v>0.44</v>
      </c>
      <c r="F3" s="37">
        <v>0.59</v>
      </c>
      <c r="G3" s="37">
        <v>0.61</v>
      </c>
    </row>
    <row r="4" spans="1:8" ht="15">
      <c r="A4" s="40" t="s">
        <v>85</v>
      </c>
      <c r="B4" s="37">
        <v>0.03</v>
      </c>
      <c r="C4" s="39"/>
      <c r="D4" s="38" t="s">
        <v>21</v>
      </c>
      <c r="E4" s="37">
        <v>0.17</v>
      </c>
      <c r="F4" s="37"/>
      <c r="G4" s="37">
        <v>0.32</v>
      </c>
    </row>
    <row r="5" spans="1:8" ht="15">
      <c r="A5" s="34" t="s">
        <v>86</v>
      </c>
      <c r="B5" s="31">
        <v>6.0999999999999999E-2</v>
      </c>
      <c r="C5" s="32">
        <v>5.9</v>
      </c>
      <c r="D5" s="19"/>
      <c r="E5" s="31">
        <v>0.34</v>
      </c>
      <c r="F5" s="31">
        <v>0.44500000000000001</v>
      </c>
      <c r="G5" s="31">
        <v>0.54100000000000004</v>
      </c>
    </row>
    <row r="6" spans="1:8" ht="15">
      <c r="A6" s="40" t="s">
        <v>87</v>
      </c>
      <c r="B6" s="37">
        <v>0.06</v>
      </c>
      <c r="C6" s="39">
        <v>8.6999999999999993</v>
      </c>
      <c r="D6" s="41"/>
      <c r="E6" s="37"/>
      <c r="F6" s="37"/>
      <c r="G6" s="37">
        <v>0.5</v>
      </c>
    </row>
    <row r="7" spans="1:8" ht="15">
      <c r="A7" s="40" t="s">
        <v>88</v>
      </c>
      <c r="B7" s="37">
        <v>0.16</v>
      </c>
      <c r="C7" s="39"/>
      <c r="D7" s="41" t="s">
        <v>26</v>
      </c>
      <c r="E7" s="37"/>
      <c r="F7" s="37"/>
      <c r="G7" s="37">
        <v>0.84</v>
      </c>
    </row>
    <row r="8" spans="1:8" ht="15">
      <c r="A8" s="44" t="s">
        <v>89</v>
      </c>
      <c r="B8" s="37">
        <v>0.01</v>
      </c>
      <c r="C8" s="39"/>
      <c r="D8" s="43" t="s">
        <v>21</v>
      </c>
      <c r="E8" s="37">
        <v>0.05</v>
      </c>
      <c r="F8" s="37"/>
      <c r="G8" s="37">
        <v>0.1</v>
      </c>
    </row>
    <row r="9" spans="1:8" s="5" customFormat="1" ht="15">
      <c r="A9" s="13" t="s">
        <v>90</v>
      </c>
      <c r="B9" s="31">
        <v>0.06</v>
      </c>
      <c r="C9" s="32">
        <v>5.8</v>
      </c>
      <c r="D9" s="16"/>
      <c r="E9" s="31">
        <v>0.28999999999999998</v>
      </c>
      <c r="F9" s="31">
        <v>0.36599999999999999</v>
      </c>
      <c r="G9" s="31">
        <v>0.438</v>
      </c>
    </row>
    <row r="10" spans="1:8" s="5" customFormat="1" ht="15">
      <c r="A10" s="40" t="s">
        <v>35</v>
      </c>
      <c r="B10" s="37">
        <v>0.12</v>
      </c>
      <c r="C10" s="39">
        <v>4</v>
      </c>
      <c r="D10" s="38" t="s">
        <v>21</v>
      </c>
      <c r="E10" s="37">
        <v>0.45</v>
      </c>
      <c r="F10" s="37">
        <v>0.47</v>
      </c>
      <c r="G10" s="37">
        <v>0.65</v>
      </c>
    </row>
    <row r="11" spans="1:8" s="5" customFormat="1" ht="15">
      <c r="A11" s="40" t="s">
        <v>91</v>
      </c>
      <c r="B11" s="37">
        <v>0.1</v>
      </c>
      <c r="C11" s="39"/>
      <c r="D11" s="38" t="s">
        <v>21</v>
      </c>
      <c r="E11" s="37">
        <v>0.45</v>
      </c>
      <c r="F11" s="37">
        <v>0.47</v>
      </c>
      <c r="G11" s="37">
        <v>0.65</v>
      </c>
    </row>
    <row r="12" spans="1:8" s="5" customFormat="1" ht="15">
      <c r="A12" s="13" t="s">
        <v>92</v>
      </c>
      <c r="B12" s="37">
        <v>0.09</v>
      </c>
      <c r="C12" s="32">
        <v>5.3191489361702127</v>
      </c>
      <c r="D12" s="16"/>
      <c r="E12" s="31">
        <v>0.45</v>
      </c>
      <c r="F12" s="31">
        <v>0.54</v>
      </c>
      <c r="G12" s="31">
        <v>0.55000000000000004</v>
      </c>
    </row>
    <row r="13" spans="1:8" s="5" customFormat="1" ht="15">
      <c r="A13" s="72" t="s">
        <v>93</v>
      </c>
      <c r="B13" s="73">
        <v>0.05</v>
      </c>
      <c r="C13" s="74">
        <v>5.8</v>
      </c>
      <c r="D13" s="75"/>
      <c r="E13" s="73"/>
      <c r="F13" s="73">
        <v>0.5</v>
      </c>
      <c r="G13" s="73"/>
      <c r="H13" s="76"/>
    </row>
    <row r="14" spans="1:8" s="5" customFormat="1" ht="15">
      <c r="A14" s="40" t="s">
        <v>94</v>
      </c>
      <c r="B14" s="37">
        <v>5.7000000000000002E-2</v>
      </c>
      <c r="C14" s="39">
        <v>8.9</v>
      </c>
      <c r="D14" s="38"/>
      <c r="E14" s="37"/>
      <c r="F14" s="37">
        <v>0.45</v>
      </c>
      <c r="G14" s="37"/>
    </row>
    <row r="15" spans="1:8" s="5" customFormat="1" ht="17.100000000000001">
      <c r="A15" s="34" t="s">
        <v>95</v>
      </c>
      <c r="B15" s="31">
        <v>0.21199999999999999</v>
      </c>
      <c r="C15" s="32">
        <v>0</v>
      </c>
      <c r="D15" s="16"/>
      <c r="E15" s="31">
        <v>0.69400000000000006</v>
      </c>
      <c r="F15" s="31">
        <v>0.81900000000000006</v>
      </c>
      <c r="G15" s="31">
        <v>0.84499999999999997</v>
      </c>
    </row>
    <row r="16" spans="1:8" ht="24" customHeight="1">
      <c r="A16" s="67" t="s">
        <v>96</v>
      </c>
      <c r="B16" s="68">
        <v>0.13300000000000001</v>
      </c>
      <c r="C16" s="69">
        <v>3.9</v>
      </c>
      <c r="D16" s="70"/>
      <c r="E16" s="68">
        <v>0.41899999999999998</v>
      </c>
      <c r="F16" s="68">
        <v>0.64100000000000001</v>
      </c>
      <c r="G16" s="68">
        <v>0.624</v>
      </c>
      <c r="H16" s="71"/>
    </row>
    <row r="17" spans="1:7" ht="15">
      <c r="A17" s="34" t="s">
        <v>97</v>
      </c>
      <c r="B17" s="42">
        <v>3.4000000000000002E-2</v>
      </c>
      <c r="C17" s="32">
        <v>12.6</v>
      </c>
      <c r="D17" s="19"/>
      <c r="E17" s="31">
        <v>0.17799999999999999</v>
      </c>
      <c r="F17" s="31">
        <v>0.23400000000000001</v>
      </c>
      <c r="G17" s="31">
        <v>0.36299999999999999</v>
      </c>
    </row>
    <row r="18" spans="1:7" ht="30">
      <c r="A18" s="40" t="s">
        <v>98</v>
      </c>
      <c r="B18" s="37">
        <v>0.04</v>
      </c>
      <c r="C18" s="39"/>
      <c r="D18" s="38" t="s">
        <v>19</v>
      </c>
      <c r="E18" s="37">
        <v>0.41</v>
      </c>
      <c r="F18" s="37"/>
      <c r="G18" s="37">
        <v>0.41</v>
      </c>
    </row>
    <row r="19" spans="1:7" ht="15">
      <c r="A19" s="40" t="s">
        <v>99</v>
      </c>
      <c r="B19" s="37">
        <v>0.02</v>
      </c>
      <c r="C19" s="39" t="s">
        <v>100</v>
      </c>
      <c r="D19" s="41"/>
      <c r="E19" s="37">
        <v>0.28999999999999998</v>
      </c>
      <c r="F19" s="37"/>
      <c r="G19" s="37"/>
    </row>
    <row r="20" spans="1:7" ht="15">
      <c r="A20" s="40" t="s">
        <v>101</v>
      </c>
      <c r="B20" s="37">
        <v>0.05</v>
      </c>
      <c r="C20" s="39">
        <v>4.5999999999999996</v>
      </c>
      <c r="D20" s="41" t="s">
        <v>21</v>
      </c>
      <c r="E20" s="37">
        <v>0.49</v>
      </c>
      <c r="F20" s="37">
        <v>0.56000000000000005</v>
      </c>
      <c r="G20" s="37">
        <v>0.53</v>
      </c>
    </row>
    <row r="21" spans="1:7" ht="15">
      <c r="A21" s="40" t="s">
        <v>102</v>
      </c>
      <c r="B21" s="37">
        <v>7.0000000000000007E-2</v>
      </c>
      <c r="C21" s="39">
        <v>5.5</v>
      </c>
      <c r="D21" s="38" t="s">
        <v>62</v>
      </c>
      <c r="E21" s="37">
        <v>0.48</v>
      </c>
      <c r="F21" s="37">
        <v>0.61</v>
      </c>
      <c r="G21" s="37">
        <v>0.56999999999999995</v>
      </c>
    </row>
    <row r="22" spans="1:7" ht="15">
      <c r="A22" s="34" t="s">
        <v>68</v>
      </c>
      <c r="B22" s="31">
        <v>0.46400000000000002</v>
      </c>
      <c r="C22" s="32">
        <v>0.4</v>
      </c>
      <c r="D22" s="19"/>
      <c r="E22" s="31">
        <v>0.81200000000000006</v>
      </c>
      <c r="F22" s="31">
        <v>0.78</v>
      </c>
      <c r="G22" s="31">
        <v>0.84399999999999997</v>
      </c>
    </row>
    <row r="23" spans="1:7" s="5" customFormat="1">
      <c r="A23" s="36" t="s">
        <v>103</v>
      </c>
      <c r="B23" s="6"/>
      <c r="C23" s="30"/>
      <c r="D23" s="6"/>
      <c r="E23" s="29"/>
      <c r="F23" s="29"/>
      <c r="G23" s="29"/>
    </row>
    <row r="24" spans="1:7" s="5" customFormat="1">
      <c r="A24" s="35" t="s">
        <v>104</v>
      </c>
      <c r="C24" s="28"/>
      <c r="E24" s="27"/>
      <c r="F24" s="27"/>
      <c r="G24" s="27"/>
    </row>
    <row r="25" spans="1:7" s="5" customFormat="1">
      <c r="A25" s="35" t="s">
        <v>105</v>
      </c>
      <c r="C25" s="28"/>
      <c r="E25" s="27"/>
      <c r="F25" s="27"/>
      <c r="G25" s="27"/>
    </row>
    <row r="26" spans="1:7" s="5" customFormat="1">
      <c r="A26" s="35" t="s">
        <v>106</v>
      </c>
      <c r="C26" s="28"/>
      <c r="E26" s="27"/>
      <c r="F26" s="27"/>
      <c r="G26" s="27"/>
    </row>
    <row r="27" spans="1:7" s="5" customFormat="1">
      <c r="C27" s="28"/>
      <c r="E27" s="27"/>
      <c r="F27" s="27"/>
      <c r="G27" s="27"/>
    </row>
    <row r="32" spans="1:7" ht="15">
      <c r="A32" s="34"/>
      <c r="B32" s="33"/>
      <c r="C32" s="32"/>
      <c r="D32" s="16"/>
      <c r="E32" s="31"/>
      <c r="F32" s="31"/>
      <c r="G32" s="31"/>
    </row>
    <row r="33" spans="1:7" ht="15">
      <c r="A33" s="34"/>
      <c r="B33" s="33"/>
      <c r="C33" s="32"/>
      <c r="D33" s="16"/>
      <c r="E33" s="31"/>
      <c r="F33" s="31"/>
      <c r="G33" s="31"/>
    </row>
    <row r="34" spans="1:7" ht="77.25" customHeight="1"/>
    <row r="35" spans="1:7">
      <c r="B35" s="29"/>
      <c r="C35" s="30"/>
      <c r="D35" s="2"/>
      <c r="E35" s="29"/>
      <c r="F35" s="29"/>
      <c r="G35" s="29"/>
    </row>
    <row r="36" spans="1:7">
      <c r="B36" s="29"/>
      <c r="C36" s="30"/>
      <c r="D36" s="2"/>
      <c r="E36" s="29"/>
      <c r="F36" s="29"/>
      <c r="G36" s="29"/>
    </row>
    <row r="37" spans="1:7">
      <c r="B37" s="29"/>
      <c r="C37" s="30"/>
      <c r="D37" s="2"/>
      <c r="E37" s="29"/>
      <c r="F37" s="29"/>
      <c r="G37" s="29"/>
    </row>
    <row r="38" spans="1:7">
      <c r="B38" s="29"/>
      <c r="C38" s="30"/>
      <c r="D38" s="2"/>
      <c r="E38" s="29"/>
      <c r="F38" s="29"/>
      <c r="G38" s="29"/>
    </row>
    <row r="39" spans="1:7">
      <c r="B39" s="29"/>
      <c r="C39" s="30"/>
      <c r="D39" s="2"/>
      <c r="E39" s="29"/>
      <c r="F39" s="29"/>
      <c r="G39" s="29"/>
    </row>
    <row r="40" spans="1:7">
      <c r="B40" s="29"/>
      <c r="C40" s="30"/>
      <c r="D40" s="2"/>
      <c r="E40" s="29"/>
      <c r="F40" s="29"/>
      <c r="G40" s="29"/>
    </row>
    <row r="41" spans="1:7">
      <c r="B41" s="29"/>
      <c r="C41" s="30"/>
      <c r="D41" s="2"/>
      <c r="E41" s="29"/>
      <c r="F41" s="29"/>
      <c r="G41" s="29"/>
    </row>
    <row r="42" spans="1:7">
      <c r="B42" s="29"/>
      <c r="C42" s="30"/>
      <c r="D42" s="2"/>
      <c r="E42" s="29"/>
      <c r="F42" s="29"/>
      <c r="G42" s="29"/>
    </row>
  </sheetData>
  <pageMargins left="0.75" right="0.75" top="1" bottom="1" header="0.5" footer="0.5"/>
  <pageSetup orientation="landscape" r:id="rId1"/>
  <headerFooter>
    <oddHeader>&amp;C&amp;"Verdana,Bold"&amp;16Nitrogen Availability in Organic Feritlizers</oddHeader>
    <oddFooter>&amp;L
&amp;G&amp;C&amp;G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"/>
  <sheetViews>
    <sheetView view="pageLayout" topLeftCell="A22" workbookViewId="0">
      <selection activeCell="A25" sqref="A25:XFD25"/>
    </sheetView>
  </sheetViews>
  <sheetFormatPr defaultColWidth="13.140625" defaultRowHeight="15"/>
  <cols>
    <col min="1" max="1" width="21.42578125" style="34" customWidth="1"/>
    <col min="2" max="2" width="14.42578125" style="2" customWidth="1"/>
    <col min="3" max="3" width="12.42578125" style="2" customWidth="1"/>
    <col min="4" max="4" width="9.85546875" style="1" customWidth="1"/>
    <col min="5" max="5" width="8" style="1" customWidth="1"/>
    <col min="6" max="6" width="9.85546875" style="1" customWidth="1"/>
    <col min="7" max="7" width="10.28515625" style="1" customWidth="1"/>
    <col min="8" max="8" width="8.140625" style="1" customWidth="1"/>
    <col min="9" max="9" width="10" style="1" customWidth="1"/>
    <col min="10" max="16384" width="13.140625" style="1"/>
  </cols>
  <sheetData>
    <row r="1" spans="1:5" s="5" customFormat="1" ht="15.75">
      <c r="A1" s="56" t="s">
        <v>107</v>
      </c>
      <c r="B1" s="55"/>
      <c r="C1" s="6"/>
      <c r="E1" s="5" t="s">
        <v>108</v>
      </c>
    </row>
    <row r="2" spans="1:5" s="5" customFormat="1" ht="16.5" customHeight="1">
      <c r="A2" s="4"/>
      <c r="B2" s="2"/>
      <c r="C2" s="6"/>
    </row>
    <row r="3" spans="1:5" ht="15.75">
      <c r="A3" s="56" t="s">
        <v>109</v>
      </c>
      <c r="E3" s="1" t="s">
        <v>110</v>
      </c>
    </row>
    <row r="4" spans="1:5" ht="15.75">
      <c r="A4" s="4"/>
    </row>
    <row r="5" spans="1:5" ht="15.75">
      <c r="A5" s="57" t="s">
        <v>111</v>
      </c>
      <c r="E5" s="1" t="s">
        <v>112</v>
      </c>
    </row>
    <row r="6" spans="1:5" ht="15.75">
      <c r="A6" s="4"/>
    </row>
    <row r="7" spans="1:5">
      <c r="A7" s="66" t="s">
        <v>113</v>
      </c>
      <c r="E7" s="1" t="s">
        <v>114</v>
      </c>
    </row>
    <row r="8" spans="1:5">
      <c r="A8" s="66"/>
    </row>
    <row r="9" spans="1:5" ht="15.75">
      <c r="A9" s="56" t="s">
        <v>115</v>
      </c>
      <c r="E9" s="1" t="s">
        <v>116</v>
      </c>
    </row>
    <row r="10" spans="1:5" ht="15.75">
      <c r="A10" s="4"/>
    </row>
    <row r="11" spans="1:5" ht="15.75">
      <c r="A11" s="4" t="s">
        <v>117</v>
      </c>
      <c r="E11" s="1" t="s">
        <v>118</v>
      </c>
    </row>
    <row r="12" spans="1:5" ht="15.75">
      <c r="A12" s="4"/>
    </row>
    <row r="13" spans="1:5" ht="15.75">
      <c r="A13" s="56" t="s">
        <v>119</v>
      </c>
      <c r="E13" s="1" t="s">
        <v>120</v>
      </c>
    </row>
    <row r="14" spans="1:5" ht="15.75">
      <c r="A14" s="4"/>
    </row>
    <row r="15" spans="1:5" ht="15.75">
      <c r="A15" s="56" t="s">
        <v>121</v>
      </c>
      <c r="E15" s="1" t="s">
        <v>122</v>
      </c>
    </row>
    <row r="16" spans="1:5" ht="15.75">
      <c r="A16" s="4"/>
    </row>
    <row r="17" spans="1:9" ht="15.75">
      <c r="A17" s="56" t="s">
        <v>123</v>
      </c>
      <c r="E17" s="1" t="s">
        <v>124</v>
      </c>
    </row>
    <row r="18" spans="1:9" ht="15.75">
      <c r="A18" s="4"/>
    </row>
    <row r="19" spans="1:9">
      <c r="A19" s="84" t="s">
        <v>125</v>
      </c>
      <c r="E19" s="1" t="s">
        <v>126</v>
      </c>
    </row>
    <row r="20" spans="1:9">
      <c r="A20" s="84"/>
    </row>
    <row r="21" spans="1:9" ht="15.75">
      <c r="A21" s="56" t="s">
        <v>127</v>
      </c>
      <c r="E21" s="1" t="s">
        <v>128</v>
      </c>
      <c r="H21" s="4"/>
    </row>
    <row r="22" spans="1:9" ht="15.75">
      <c r="A22" s="56"/>
      <c r="H22" s="4"/>
    </row>
    <row r="23" spans="1:9">
      <c r="A23" s="85" t="s">
        <v>129</v>
      </c>
      <c r="E23" s="1" t="s">
        <v>130</v>
      </c>
    </row>
    <row r="24" spans="1:9">
      <c r="A24" s="85"/>
    </row>
    <row r="25" spans="1:9">
      <c r="A25" s="66" t="s">
        <v>131</v>
      </c>
      <c r="E25" s="1" t="s">
        <v>132</v>
      </c>
    </row>
    <row r="26" spans="1:9" s="12" customFormat="1" ht="49.15" customHeight="1">
      <c r="A26" s="21" t="s">
        <v>0</v>
      </c>
      <c r="B26" s="12" t="s">
        <v>133</v>
      </c>
      <c r="C26" s="12" t="s">
        <v>134</v>
      </c>
      <c r="D26" s="12" t="s">
        <v>135</v>
      </c>
      <c r="E26" s="12" t="s">
        <v>136</v>
      </c>
      <c r="F26" s="12" t="s">
        <v>123</v>
      </c>
      <c r="G26" s="12" t="s">
        <v>137</v>
      </c>
      <c r="H26" s="12" t="s">
        <v>138</v>
      </c>
      <c r="I26" s="12" t="s">
        <v>139</v>
      </c>
    </row>
    <row r="27" spans="1:9" s="3" customFormat="1" ht="26.25" customHeight="1">
      <c r="A27" s="7" t="s">
        <v>82</v>
      </c>
      <c r="B27" s="11"/>
      <c r="C27" s="11"/>
      <c r="D27" s="11" t="s">
        <v>140</v>
      </c>
      <c r="E27" s="11"/>
      <c r="F27" s="11"/>
      <c r="G27" s="11" t="s">
        <v>141</v>
      </c>
      <c r="H27" s="11" t="s">
        <v>140</v>
      </c>
      <c r="I27" s="11"/>
    </row>
    <row r="28" spans="1:9" s="3" customFormat="1" ht="26.25" customHeight="1">
      <c r="A28" s="7" t="s">
        <v>142</v>
      </c>
      <c r="B28" s="11"/>
      <c r="C28" s="11"/>
      <c r="D28" s="11"/>
      <c r="E28" s="11"/>
      <c r="F28" s="11"/>
      <c r="G28" s="11" t="s">
        <v>141</v>
      </c>
      <c r="H28" s="11" t="s">
        <v>140</v>
      </c>
      <c r="I28" s="11"/>
    </row>
    <row r="29" spans="1:9" ht="15.75">
      <c r="A29" s="7" t="s">
        <v>18</v>
      </c>
      <c r="D29" s="2" t="s">
        <v>140</v>
      </c>
      <c r="E29" s="2" t="s">
        <v>141</v>
      </c>
      <c r="F29" s="2" t="s">
        <v>141</v>
      </c>
      <c r="G29" s="2" t="s">
        <v>141</v>
      </c>
      <c r="H29" s="2" t="s">
        <v>140</v>
      </c>
      <c r="I29" s="2"/>
    </row>
    <row r="30" spans="1:9" ht="15.75">
      <c r="A30" s="7" t="s">
        <v>143</v>
      </c>
      <c r="D30" s="2"/>
      <c r="E30" s="2"/>
      <c r="F30" s="2"/>
      <c r="G30" s="2"/>
      <c r="H30" s="2" t="s">
        <v>140</v>
      </c>
      <c r="I30" s="2" t="s">
        <v>141</v>
      </c>
    </row>
    <row r="31" spans="1:9" ht="15.75">
      <c r="A31" s="7" t="s">
        <v>144</v>
      </c>
      <c r="D31" s="2" t="s">
        <v>140</v>
      </c>
      <c r="E31" s="2"/>
      <c r="F31" s="2"/>
      <c r="G31" s="2"/>
      <c r="H31" s="2"/>
      <c r="I31" s="2"/>
    </row>
    <row r="32" spans="1:9" ht="15.75">
      <c r="A32" s="7" t="s">
        <v>24</v>
      </c>
      <c r="B32" s="2" t="s">
        <v>140</v>
      </c>
      <c r="C32" s="2" t="s">
        <v>140</v>
      </c>
      <c r="D32" s="2"/>
      <c r="E32" s="2"/>
      <c r="F32" s="2"/>
      <c r="G32" s="2" t="s">
        <v>141</v>
      </c>
      <c r="H32" s="2" t="s">
        <v>140</v>
      </c>
      <c r="I32" s="2"/>
    </row>
    <row r="33" spans="1:9" ht="15.75">
      <c r="A33" s="7" t="s">
        <v>25</v>
      </c>
      <c r="B33" s="2" t="s">
        <v>140</v>
      </c>
      <c r="D33" s="2" t="s">
        <v>140</v>
      </c>
      <c r="E33" s="2"/>
      <c r="F33" s="2"/>
      <c r="G33" s="2" t="s">
        <v>141</v>
      </c>
      <c r="H33" s="2"/>
      <c r="I33" s="2"/>
    </row>
    <row r="34" spans="1:9" s="5" customFormat="1" ht="65.25">
      <c r="A34" s="58" t="s">
        <v>145</v>
      </c>
      <c r="B34" s="6"/>
      <c r="C34" s="6"/>
      <c r="D34" s="6"/>
      <c r="E34" s="6" t="s">
        <v>141</v>
      </c>
      <c r="F34" s="6" t="s">
        <v>141</v>
      </c>
      <c r="G34" s="6"/>
      <c r="H34" s="6"/>
      <c r="I34" s="6"/>
    </row>
    <row r="35" spans="1:9" ht="32.25">
      <c r="A35" s="7" t="s">
        <v>33</v>
      </c>
      <c r="B35" s="2" t="s">
        <v>140</v>
      </c>
      <c r="C35" s="2" t="s">
        <v>140</v>
      </c>
      <c r="D35" s="2"/>
      <c r="E35" s="2"/>
      <c r="F35" s="2" t="s">
        <v>141</v>
      </c>
      <c r="G35" s="2"/>
      <c r="H35" s="2" t="s">
        <v>140</v>
      </c>
      <c r="I35" s="2" t="s">
        <v>141</v>
      </c>
    </row>
    <row r="36" spans="1:9" s="5" customFormat="1">
      <c r="A36" s="10" t="s">
        <v>146</v>
      </c>
      <c r="B36" s="6"/>
      <c r="C36" s="6"/>
      <c r="D36" s="6" t="s">
        <v>140</v>
      </c>
      <c r="E36" s="6"/>
      <c r="F36" s="6"/>
      <c r="G36" s="6"/>
      <c r="H36" s="6" t="s">
        <v>140</v>
      </c>
      <c r="I36" s="6"/>
    </row>
    <row r="37" spans="1:9" s="5" customFormat="1" ht="15.75">
      <c r="A37" s="7" t="s">
        <v>147</v>
      </c>
      <c r="B37" s="6"/>
      <c r="C37" s="6"/>
      <c r="D37" s="6" t="s">
        <v>140</v>
      </c>
      <c r="E37" s="6" t="s">
        <v>141</v>
      </c>
      <c r="F37" s="6"/>
      <c r="G37" s="6" t="s">
        <v>141</v>
      </c>
      <c r="H37" s="6" t="s">
        <v>140</v>
      </c>
      <c r="I37" s="6" t="s">
        <v>141</v>
      </c>
    </row>
    <row r="38" spans="1:9" s="5" customFormat="1" ht="15.75">
      <c r="A38" s="7" t="s">
        <v>35</v>
      </c>
      <c r="B38" s="6"/>
      <c r="C38" s="6"/>
      <c r="D38" s="6"/>
      <c r="E38" s="6"/>
      <c r="F38" s="6"/>
      <c r="G38" s="6" t="s">
        <v>141</v>
      </c>
      <c r="H38" s="6"/>
      <c r="I38" s="6"/>
    </row>
    <row r="39" spans="1:9" s="5" customFormat="1" ht="15.75">
      <c r="A39" s="7" t="s">
        <v>36</v>
      </c>
      <c r="B39" s="6"/>
      <c r="C39" s="6"/>
      <c r="D39" s="6" t="s">
        <v>140</v>
      </c>
      <c r="E39" s="6"/>
      <c r="F39" s="6"/>
      <c r="G39" s="6" t="s">
        <v>141</v>
      </c>
      <c r="H39" s="6"/>
      <c r="I39" s="6"/>
    </row>
    <row r="40" spans="1:9" s="5" customFormat="1" ht="15.75">
      <c r="A40" s="7" t="s">
        <v>39</v>
      </c>
      <c r="B40" s="6"/>
      <c r="C40" s="6"/>
      <c r="D40" s="6"/>
      <c r="E40" s="6"/>
      <c r="F40" s="6"/>
      <c r="G40" s="6"/>
      <c r="H40" s="6" t="s">
        <v>140</v>
      </c>
      <c r="I40" s="6"/>
    </row>
    <row r="41" spans="1:9" s="5" customFormat="1" ht="15.75">
      <c r="A41" s="7" t="s">
        <v>43</v>
      </c>
      <c r="B41" s="6"/>
      <c r="C41" s="6"/>
      <c r="D41" s="6"/>
      <c r="E41" s="6"/>
      <c r="F41" s="6"/>
      <c r="G41" s="6"/>
      <c r="H41" s="6" t="s">
        <v>140</v>
      </c>
      <c r="I41" s="6"/>
    </row>
    <row r="42" spans="1:9" s="5" customFormat="1" ht="15.75">
      <c r="A42" s="7" t="s">
        <v>45</v>
      </c>
      <c r="B42" s="6"/>
      <c r="C42" s="6"/>
      <c r="D42" s="6"/>
      <c r="E42" s="6"/>
      <c r="F42" s="6"/>
      <c r="G42" s="6" t="s">
        <v>141</v>
      </c>
      <c r="H42" s="6" t="s">
        <v>140</v>
      </c>
      <c r="I42" s="6" t="s">
        <v>141</v>
      </c>
    </row>
    <row r="43" spans="1:9" s="5" customFormat="1" ht="15.75">
      <c r="A43" s="7" t="s">
        <v>46</v>
      </c>
      <c r="B43" s="6"/>
      <c r="C43" s="6"/>
      <c r="D43" s="6"/>
      <c r="E43" s="6"/>
      <c r="F43" s="6"/>
      <c r="G43" s="6" t="s">
        <v>141</v>
      </c>
      <c r="H43" s="6" t="s">
        <v>140</v>
      </c>
      <c r="I43" s="6"/>
    </row>
    <row r="44" spans="1:9" ht="15.75">
      <c r="A44" s="7" t="s">
        <v>148</v>
      </c>
      <c r="B44" s="2" t="s">
        <v>140</v>
      </c>
      <c r="C44" s="2" t="s">
        <v>140</v>
      </c>
      <c r="D44" s="6" t="s">
        <v>140</v>
      </c>
      <c r="E44" s="2"/>
      <c r="F44" s="2" t="s">
        <v>141</v>
      </c>
      <c r="G44" s="6"/>
      <c r="H44" s="2" t="s">
        <v>140</v>
      </c>
      <c r="I44" s="2" t="s">
        <v>141</v>
      </c>
    </row>
    <row r="45" spans="1:9" s="5" customFormat="1" ht="15.75">
      <c r="A45" s="7" t="s">
        <v>48</v>
      </c>
      <c r="B45" s="6"/>
      <c r="C45" s="6"/>
      <c r="D45" s="6"/>
      <c r="E45" s="6"/>
      <c r="F45" s="6"/>
      <c r="G45" s="6" t="s">
        <v>141</v>
      </c>
      <c r="H45" s="6" t="s">
        <v>140</v>
      </c>
      <c r="I45" s="6"/>
    </row>
    <row r="46" spans="1:9" s="5" customFormat="1" ht="15.75">
      <c r="A46" s="7" t="s">
        <v>54</v>
      </c>
      <c r="B46" s="6"/>
      <c r="C46" s="6"/>
      <c r="D46" s="6" t="s">
        <v>149</v>
      </c>
      <c r="E46" s="6"/>
      <c r="F46" s="6" t="s">
        <v>141</v>
      </c>
      <c r="G46" s="6" t="s">
        <v>141</v>
      </c>
      <c r="H46" s="6"/>
      <c r="I46" s="6" t="s">
        <v>150</v>
      </c>
    </row>
    <row r="47" spans="1:9" s="5" customFormat="1" ht="32.25">
      <c r="A47" s="7" t="s">
        <v>151</v>
      </c>
      <c r="B47" s="6"/>
      <c r="C47" s="6"/>
      <c r="D47" s="6"/>
      <c r="E47" s="6"/>
      <c r="F47" s="6"/>
      <c r="G47" s="6"/>
      <c r="H47" s="6" t="s">
        <v>140</v>
      </c>
      <c r="I47" s="6"/>
    </row>
    <row r="48" spans="1:9" ht="15.75">
      <c r="A48" s="7" t="s">
        <v>57</v>
      </c>
      <c r="B48" s="2" t="s">
        <v>140</v>
      </c>
      <c r="D48" s="6" t="s">
        <v>140</v>
      </c>
      <c r="E48" s="2"/>
      <c r="F48" s="2" t="s">
        <v>141</v>
      </c>
      <c r="G48" s="2" t="s">
        <v>141</v>
      </c>
      <c r="H48" s="2" t="s">
        <v>140</v>
      </c>
      <c r="I48" s="2" t="s">
        <v>141</v>
      </c>
    </row>
    <row r="49" spans="1:9" ht="15.75">
      <c r="A49" s="7" t="s">
        <v>61</v>
      </c>
      <c r="D49" s="2" t="s">
        <v>140</v>
      </c>
      <c r="E49" s="2"/>
      <c r="F49" s="2"/>
      <c r="G49" s="2"/>
      <c r="H49" s="2" t="s">
        <v>140</v>
      </c>
      <c r="I49" s="2"/>
    </row>
    <row r="50" spans="1:9" s="5" customFormat="1" ht="18" customHeight="1">
      <c r="A50" s="7" t="s">
        <v>65</v>
      </c>
      <c r="B50" s="6" t="s">
        <v>140</v>
      </c>
      <c r="C50" s="6"/>
      <c r="D50" s="6" t="s">
        <v>140</v>
      </c>
      <c r="E50" s="6" t="s">
        <v>141</v>
      </c>
      <c r="F50" s="6" t="s">
        <v>141</v>
      </c>
      <c r="G50" s="6" t="s">
        <v>141</v>
      </c>
      <c r="H50" s="6" t="s">
        <v>140</v>
      </c>
      <c r="I50" s="6" t="s">
        <v>141</v>
      </c>
    </row>
    <row r="51" spans="1:9" ht="15.75">
      <c r="A51" s="58" t="s">
        <v>152</v>
      </c>
      <c r="D51" s="2"/>
      <c r="E51" s="2"/>
      <c r="F51" s="2"/>
      <c r="G51" s="2" t="s">
        <v>141</v>
      </c>
      <c r="H51" s="2"/>
      <c r="I51" s="2" t="s">
        <v>141</v>
      </c>
    </row>
    <row r="52" spans="1:9" ht="32.25">
      <c r="A52" s="8" t="s">
        <v>153</v>
      </c>
      <c r="D52" s="2"/>
      <c r="E52" s="2"/>
      <c r="F52" s="2"/>
      <c r="G52" s="2"/>
      <c r="H52" s="2"/>
      <c r="I52" s="2"/>
    </row>
    <row r="53" spans="1:9" ht="15.75">
      <c r="A53" s="7" t="s">
        <v>72</v>
      </c>
      <c r="D53" s="2" t="s">
        <v>140</v>
      </c>
      <c r="E53" s="2"/>
      <c r="F53" s="2"/>
      <c r="G53" s="2" t="s">
        <v>141</v>
      </c>
      <c r="H53" s="2"/>
      <c r="I53" s="2" t="s">
        <v>141</v>
      </c>
    </row>
    <row r="54" spans="1:9" ht="15.75">
      <c r="A54" s="7" t="s">
        <v>154</v>
      </c>
      <c r="D54" s="2" t="s">
        <v>140</v>
      </c>
      <c r="E54" s="2"/>
      <c r="F54" s="2"/>
      <c r="G54" s="2" t="s">
        <v>141</v>
      </c>
      <c r="H54" s="2"/>
      <c r="I54" s="2"/>
    </row>
    <row r="55" spans="1:9" ht="15.75">
      <c r="A55" s="7" t="s">
        <v>73</v>
      </c>
      <c r="D55" s="2" t="s">
        <v>140</v>
      </c>
      <c r="E55" s="2"/>
      <c r="F55" s="2"/>
      <c r="G55" s="2" t="s">
        <v>141</v>
      </c>
      <c r="H55" s="2"/>
      <c r="I55" s="2" t="s">
        <v>141</v>
      </c>
    </row>
    <row r="56" spans="1:9" s="5" customFormat="1" ht="15.75">
      <c r="A56" s="7" t="s">
        <v>74</v>
      </c>
      <c r="B56" s="6"/>
      <c r="C56" s="6"/>
      <c r="D56" s="6" t="s">
        <v>140</v>
      </c>
      <c r="E56" s="6"/>
      <c r="F56" s="6"/>
      <c r="G56" s="6" t="s">
        <v>141</v>
      </c>
      <c r="H56" s="6"/>
      <c r="I56" s="6" t="s">
        <v>141</v>
      </c>
    </row>
    <row r="57" spans="1:9" s="5" customFormat="1" ht="15.75">
      <c r="A57" s="7" t="s">
        <v>75</v>
      </c>
      <c r="B57" s="6"/>
      <c r="C57" s="6"/>
      <c r="D57" s="6" t="s">
        <v>140</v>
      </c>
      <c r="E57" s="6"/>
      <c r="F57" s="6"/>
      <c r="G57" s="6" t="s">
        <v>141</v>
      </c>
      <c r="H57" s="6"/>
      <c r="I57" s="6" t="s">
        <v>141</v>
      </c>
    </row>
    <row r="58" spans="1:9" s="5" customFormat="1" ht="15.75">
      <c r="A58" s="7" t="s">
        <v>76</v>
      </c>
      <c r="B58" s="6"/>
      <c r="C58" s="6"/>
      <c r="D58" s="6" t="s">
        <v>140</v>
      </c>
      <c r="E58" s="6"/>
      <c r="F58" s="6"/>
      <c r="G58" s="6" t="s">
        <v>141</v>
      </c>
      <c r="H58" s="6"/>
      <c r="I58" s="6" t="s">
        <v>141</v>
      </c>
    </row>
    <row r="59" spans="1:9" s="5" customFormat="1">
      <c r="A59" s="34"/>
      <c r="B59" s="2"/>
      <c r="C59" s="6"/>
    </row>
    <row r="60" spans="1:9" s="5" customFormat="1">
      <c r="A60" s="34"/>
      <c r="B60" s="2"/>
      <c r="C60" s="6"/>
    </row>
  </sheetData>
  <hyperlinks>
    <hyperlink ref="A21" r:id="rId1" xr:uid="{00000000-0004-0000-0200-000001000000}"/>
    <hyperlink ref="A17" r:id="rId2" xr:uid="{00000000-0004-0000-0200-000003000000}"/>
    <hyperlink ref="A15" r:id="rId3" display="L.D. Oliver Seed  " xr:uid="{00000000-0004-0000-0200-000004000000}"/>
    <hyperlink ref="A13" r:id="rId4" xr:uid="{00000000-0004-0000-0200-000005000000}"/>
    <hyperlink ref="A9" r:id="rId5" xr:uid="{00000000-0004-0000-0200-000007000000}"/>
    <hyperlink ref="A5" r:id="rId6" xr:uid="{00000000-0004-0000-0200-000008000000}"/>
    <hyperlink ref="A3" r:id="rId7" xr:uid="{00000000-0004-0000-0200-000009000000}"/>
    <hyperlink ref="A1" r:id="rId8" xr:uid="{00000000-0004-0000-0200-00000A000000}"/>
    <hyperlink ref="A7" r:id="rId9" xr:uid="{00000000-0004-0000-0200-00000B000000}"/>
    <hyperlink ref="A25" r:id="rId10" xr:uid="{00000000-0004-0000-0200-00000C000000}"/>
    <hyperlink ref="A19" r:id="rId11" xr:uid="{9DFC8DC2-4460-4F67-9420-976697991F64}"/>
    <hyperlink ref="A23" r:id="rId12" xr:uid="{20564938-0887-4DD0-8202-41EB9054B841}"/>
  </hyperlinks>
  <pageMargins left="0.75" right="0.75" top="1" bottom="1" header="0.5" footer="0.5"/>
  <pageSetup orientation="landscape" r:id="rId13"/>
  <headerFooter>
    <oddHeader>&amp;C&amp;"-,Bold"&amp;20Vermont Soil Amendment Suppliers</oddHeader>
    <oddFooter>&amp;L&amp;G&amp;C&amp;G</oddFooter>
  </headerFooter>
  <rowBreaks count="1" manualBreakCount="1">
    <brk id="25" max="16383" man="1"/>
  </rowBreaks>
  <legacyDrawingHF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"/>
  <sheetViews>
    <sheetView tabSelected="1" view="pageLayout" workbookViewId="0">
      <selection activeCell="A2" sqref="A2"/>
    </sheetView>
  </sheetViews>
  <sheetFormatPr defaultColWidth="13.140625" defaultRowHeight="13.5"/>
  <cols>
    <col min="1" max="1" width="29.140625" style="1" customWidth="1"/>
    <col min="2" max="2" width="10.85546875" style="2" customWidth="1"/>
    <col min="3" max="3" width="19.85546875" style="2" customWidth="1"/>
    <col min="4" max="4" width="11.140625" style="2" customWidth="1"/>
    <col min="5" max="5" width="13" style="2" customWidth="1"/>
    <col min="6" max="6" width="30.85546875" style="11" customWidth="1"/>
    <col min="7" max="7" width="21.42578125" style="2" customWidth="1"/>
    <col min="8" max="8" width="25.85546875" style="2" customWidth="1"/>
    <col min="9" max="16384" width="13.140625" style="1"/>
  </cols>
  <sheetData>
    <row r="1" spans="1:8" ht="12.75">
      <c r="A1" s="1" t="s">
        <v>155</v>
      </c>
    </row>
    <row r="2" spans="1:8" s="24" customFormat="1" ht="75">
      <c r="A2" s="26" t="s">
        <v>156</v>
      </c>
      <c r="B2" s="26" t="s">
        <v>157</v>
      </c>
      <c r="C2" s="26" t="s">
        <v>158</v>
      </c>
      <c r="D2" s="26" t="s">
        <v>159</v>
      </c>
      <c r="E2" s="26" t="s">
        <v>160</v>
      </c>
      <c r="F2" s="26" t="s">
        <v>161</v>
      </c>
      <c r="G2" s="25" t="s">
        <v>162</v>
      </c>
      <c r="H2" s="25" t="s">
        <v>163</v>
      </c>
    </row>
    <row r="3" spans="1:8" s="13" customFormat="1" ht="15">
      <c r="A3" s="13" t="s">
        <v>164</v>
      </c>
      <c r="B3" s="16">
        <v>7</v>
      </c>
      <c r="C3" s="16">
        <v>50</v>
      </c>
      <c r="D3" s="16"/>
      <c r="E3" s="16"/>
      <c r="F3" s="21"/>
      <c r="G3" s="14">
        <v>150</v>
      </c>
      <c r="H3" s="14">
        <v>200</v>
      </c>
    </row>
    <row r="4" spans="1:8" s="13" customFormat="1" ht="15">
      <c r="A4" s="20" t="s">
        <v>165</v>
      </c>
      <c r="B4" s="19">
        <v>7</v>
      </c>
      <c r="C4" s="19">
        <v>75</v>
      </c>
      <c r="D4" s="19"/>
      <c r="E4" s="19"/>
      <c r="F4" s="22"/>
      <c r="G4" s="17">
        <v>150</v>
      </c>
      <c r="H4" s="17">
        <v>200</v>
      </c>
    </row>
    <row r="5" spans="1:8" s="13" customFormat="1" ht="15">
      <c r="A5" s="13" t="s">
        <v>166</v>
      </c>
      <c r="B5" s="16">
        <v>7</v>
      </c>
      <c r="C5" s="16">
        <v>100</v>
      </c>
      <c r="D5" s="16">
        <v>30</v>
      </c>
      <c r="E5" s="16"/>
      <c r="F5" s="23" t="s">
        <v>167</v>
      </c>
      <c r="G5" s="14">
        <v>100</v>
      </c>
      <c r="H5" s="14">
        <v>100</v>
      </c>
    </row>
    <row r="6" spans="1:8" s="13" customFormat="1" ht="27">
      <c r="A6" s="20" t="s">
        <v>168</v>
      </c>
      <c r="B6" s="19">
        <v>6.8</v>
      </c>
      <c r="C6" s="19">
        <v>70</v>
      </c>
      <c r="D6" s="19"/>
      <c r="E6" s="19"/>
      <c r="F6" s="18" t="s">
        <v>169</v>
      </c>
      <c r="G6" s="17">
        <v>100</v>
      </c>
      <c r="H6" s="17">
        <v>100</v>
      </c>
    </row>
    <row r="7" spans="1:8" s="13" customFormat="1" ht="27">
      <c r="A7" s="13" t="s">
        <v>170</v>
      </c>
      <c r="B7" s="16">
        <v>6.5</v>
      </c>
      <c r="C7" s="16">
        <v>100</v>
      </c>
      <c r="D7" s="16">
        <v>30</v>
      </c>
      <c r="E7" s="16"/>
      <c r="F7" s="23" t="s">
        <v>169</v>
      </c>
      <c r="G7" s="14">
        <v>150</v>
      </c>
      <c r="H7" s="14">
        <v>300</v>
      </c>
    </row>
    <row r="8" spans="1:8" s="13" customFormat="1" ht="27">
      <c r="A8" s="20" t="s">
        <v>171</v>
      </c>
      <c r="B8" s="19">
        <v>6.8</v>
      </c>
      <c r="C8" s="19">
        <v>100</v>
      </c>
      <c r="D8" s="19">
        <v>30</v>
      </c>
      <c r="E8" s="19"/>
      <c r="F8" s="18" t="s">
        <v>169</v>
      </c>
      <c r="G8" s="17">
        <v>200</v>
      </c>
      <c r="H8" s="17">
        <v>175</v>
      </c>
    </row>
    <row r="9" spans="1:8" s="13" customFormat="1" ht="40.5">
      <c r="A9" s="13" t="s">
        <v>172</v>
      </c>
      <c r="B9" s="16">
        <v>6.8</v>
      </c>
      <c r="C9" s="16">
        <v>100</v>
      </c>
      <c r="D9" s="16">
        <v>30</v>
      </c>
      <c r="E9" s="16">
        <v>30</v>
      </c>
      <c r="F9" s="23" t="s">
        <v>173</v>
      </c>
      <c r="G9" s="14">
        <v>150</v>
      </c>
      <c r="H9" s="14">
        <v>400</v>
      </c>
    </row>
    <row r="10" spans="1:8" s="13" customFormat="1" ht="40.5">
      <c r="A10" s="20" t="s">
        <v>174</v>
      </c>
      <c r="B10" s="19">
        <v>6.5</v>
      </c>
      <c r="C10" s="19">
        <v>100</v>
      </c>
      <c r="D10" s="19">
        <v>30</v>
      </c>
      <c r="E10" s="19">
        <v>40</v>
      </c>
      <c r="F10" s="18" t="s">
        <v>175</v>
      </c>
      <c r="G10" s="17">
        <v>200</v>
      </c>
      <c r="H10" s="17">
        <v>300</v>
      </c>
    </row>
    <row r="11" spans="1:8" s="13" customFormat="1" ht="27">
      <c r="A11" s="13" t="s">
        <v>176</v>
      </c>
      <c r="B11" s="16">
        <v>6.5</v>
      </c>
      <c r="C11" s="16">
        <v>70</v>
      </c>
      <c r="D11" s="16">
        <v>50</v>
      </c>
      <c r="E11" s="16"/>
      <c r="F11" s="23" t="s">
        <v>177</v>
      </c>
      <c r="G11" s="17">
        <v>110</v>
      </c>
      <c r="H11" s="17">
        <v>180</v>
      </c>
    </row>
    <row r="12" spans="1:8" s="13" customFormat="1" ht="27">
      <c r="A12" s="20" t="s">
        <v>178</v>
      </c>
      <c r="B12" s="19">
        <v>6.8</v>
      </c>
      <c r="C12" s="19">
        <v>70</v>
      </c>
      <c r="D12" s="19">
        <v>70</v>
      </c>
      <c r="E12" s="19"/>
      <c r="F12" s="18" t="s">
        <v>177</v>
      </c>
      <c r="G12" s="17">
        <v>110</v>
      </c>
      <c r="H12" s="17">
        <v>180</v>
      </c>
    </row>
    <row r="13" spans="1:8" s="13" customFormat="1" ht="27">
      <c r="A13" s="13" t="s">
        <v>179</v>
      </c>
      <c r="B13" s="16">
        <v>6.8</v>
      </c>
      <c r="C13" s="16">
        <v>100</v>
      </c>
      <c r="D13" s="16">
        <v>40</v>
      </c>
      <c r="E13" s="16"/>
      <c r="F13" s="23" t="s">
        <v>180</v>
      </c>
      <c r="G13" s="14">
        <v>150</v>
      </c>
      <c r="H13" s="14" t="s">
        <v>181</v>
      </c>
    </row>
    <row r="14" spans="1:8" s="13" customFormat="1" ht="27">
      <c r="A14" s="20" t="s">
        <v>182</v>
      </c>
      <c r="B14" s="19">
        <v>6.8</v>
      </c>
      <c r="C14" s="19">
        <v>100</v>
      </c>
      <c r="D14" s="19">
        <v>30</v>
      </c>
      <c r="E14" s="19"/>
      <c r="F14" s="18" t="s">
        <v>183</v>
      </c>
      <c r="G14" s="17">
        <v>200</v>
      </c>
      <c r="H14" s="17">
        <v>200</v>
      </c>
    </row>
    <row r="15" spans="1:8" s="13" customFormat="1" ht="40.5">
      <c r="A15" s="13" t="s">
        <v>184</v>
      </c>
      <c r="B15" s="16">
        <v>6.8</v>
      </c>
      <c r="C15" s="16">
        <v>40</v>
      </c>
      <c r="D15" s="16">
        <v>40</v>
      </c>
      <c r="E15" s="16">
        <v>40</v>
      </c>
      <c r="F15" s="23" t="s">
        <v>185</v>
      </c>
      <c r="G15" s="14"/>
      <c r="H15" s="14"/>
    </row>
    <row r="16" spans="1:8" s="13" customFormat="1" ht="27">
      <c r="A16" s="20" t="s">
        <v>186</v>
      </c>
      <c r="B16" s="19">
        <v>6.8</v>
      </c>
      <c r="C16" s="19">
        <v>70</v>
      </c>
      <c r="D16" s="19">
        <v>30</v>
      </c>
      <c r="E16" s="19"/>
      <c r="F16" s="18" t="s">
        <v>183</v>
      </c>
      <c r="G16" s="17">
        <v>190</v>
      </c>
      <c r="H16" s="17">
        <v>190</v>
      </c>
    </row>
    <row r="17" spans="1:8" s="13" customFormat="1" ht="15">
      <c r="A17" s="13" t="s">
        <v>187</v>
      </c>
      <c r="B17" s="16">
        <v>6.8</v>
      </c>
      <c r="C17" s="16">
        <v>70</v>
      </c>
      <c r="D17" s="16"/>
      <c r="E17" s="16"/>
      <c r="F17" s="23"/>
      <c r="G17" s="14">
        <v>200</v>
      </c>
      <c r="H17" s="14">
        <v>150</v>
      </c>
    </row>
    <row r="18" spans="1:8" s="13" customFormat="1" ht="27">
      <c r="A18" s="20" t="s">
        <v>188</v>
      </c>
      <c r="B18" s="19">
        <v>6.8</v>
      </c>
      <c r="C18" s="19">
        <v>100</v>
      </c>
      <c r="D18" s="19">
        <v>30</v>
      </c>
      <c r="E18" s="19"/>
      <c r="F18" s="18" t="s">
        <v>183</v>
      </c>
      <c r="G18" s="17">
        <v>200</v>
      </c>
      <c r="H18" s="17">
        <v>200</v>
      </c>
    </row>
    <row r="19" spans="1:8" s="13" customFormat="1" ht="27">
      <c r="A19" s="13" t="s">
        <v>189</v>
      </c>
      <c r="B19" s="16">
        <v>6.8</v>
      </c>
      <c r="C19" s="16">
        <v>100</v>
      </c>
      <c r="D19" s="16">
        <v>30</v>
      </c>
      <c r="E19" s="16"/>
      <c r="F19" s="23" t="s">
        <v>190</v>
      </c>
      <c r="G19" s="14">
        <v>175</v>
      </c>
      <c r="H19" s="14">
        <v>175</v>
      </c>
    </row>
    <row r="20" spans="1:8" s="13" customFormat="1" ht="15">
      <c r="A20" s="20" t="s">
        <v>191</v>
      </c>
      <c r="B20" s="19">
        <v>6.8</v>
      </c>
      <c r="C20" s="19">
        <v>70</v>
      </c>
      <c r="D20" s="19"/>
      <c r="E20" s="19"/>
      <c r="F20" s="22"/>
      <c r="G20" s="17">
        <v>150</v>
      </c>
      <c r="H20" s="17">
        <v>150</v>
      </c>
    </row>
    <row r="21" spans="1:8" s="13" customFormat="1" ht="27">
      <c r="A21" s="13" t="s">
        <v>192</v>
      </c>
      <c r="B21" s="16">
        <v>6.8</v>
      </c>
      <c r="C21" s="16">
        <v>100</v>
      </c>
      <c r="D21" s="16">
        <v>30</v>
      </c>
      <c r="E21" s="16"/>
      <c r="F21" s="23" t="s">
        <v>193</v>
      </c>
      <c r="G21" s="14">
        <v>200</v>
      </c>
      <c r="H21" s="14">
        <v>200</v>
      </c>
    </row>
    <row r="22" spans="1:8" s="13" customFormat="1" ht="15">
      <c r="A22" s="20" t="s">
        <v>194</v>
      </c>
      <c r="B22" s="19">
        <v>5.2</v>
      </c>
      <c r="C22" s="19">
        <v>120</v>
      </c>
      <c r="D22" s="19">
        <v>50</v>
      </c>
      <c r="E22" s="19"/>
      <c r="F22" s="18" t="s">
        <v>195</v>
      </c>
      <c r="G22" s="17">
        <v>210</v>
      </c>
      <c r="H22" s="17">
        <v>300</v>
      </c>
    </row>
    <row r="23" spans="1:8" s="13" customFormat="1" ht="27">
      <c r="A23" s="13" t="s">
        <v>196</v>
      </c>
      <c r="B23" s="16">
        <v>6.8</v>
      </c>
      <c r="C23" s="16">
        <v>100</v>
      </c>
      <c r="D23" s="16">
        <v>30</v>
      </c>
      <c r="E23" s="16"/>
      <c r="F23" s="23" t="s">
        <v>180</v>
      </c>
      <c r="G23" s="14">
        <v>150</v>
      </c>
      <c r="H23" s="14">
        <v>200</v>
      </c>
    </row>
    <row r="24" spans="1:8" s="13" customFormat="1" ht="15">
      <c r="A24" s="20" t="s">
        <v>197</v>
      </c>
      <c r="B24" s="19">
        <v>6.8</v>
      </c>
      <c r="C24" s="19">
        <v>50</v>
      </c>
      <c r="D24" s="19"/>
      <c r="E24" s="19"/>
      <c r="F24" s="22"/>
      <c r="G24" s="17">
        <v>125</v>
      </c>
      <c r="H24" s="17">
        <v>125</v>
      </c>
    </row>
    <row r="25" spans="1:8" s="13" customFormat="1" ht="15">
      <c r="A25" s="13" t="s">
        <v>198</v>
      </c>
      <c r="B25" s="16">
        <v>6.8</v>
      </c>
      <c r="C25" s="16">
        <v>50</v>
      </c>
      <c r="D25" s="16"/>
      <c r="E25" s="16"/>
      <c r="F25" s="21"/>
      <c r="G25" s="14">
        <v>100</v>
      </c>
      <c r="H25" s="14">
        <v>100</v>
      </c>
    </row>
    <row r="26" spans="1:8" s="13" customFormat="1" ht="27">
      <c r="A26" s="20" t="s">
        <v>199</v>
      </c>
      <c r="B26" s="19">
        <v>6.8</v>
      </c>
      <c r="C26" s="19">
        <v>70</v>
      </c>
      <c r="D26" s="19">
        <v>30</v>
      </c>
      <c r="E26" s="19"/>
      <c r="F26" s="18" t="s">
        <v>183</v>
      </c>
      <c r="G26" s="17">
        <v>150</v>
      </c>
      <c r="H26" s="17">
        <v>200</v>
      </c>
    </row>
    <row r="27" spans="1:8" s="13" customFormat="1" ht="27">
      <c r="A27" s="13" t="s">
        <v>200</v>
      </c>
      <c r="B27" s="16">
        <v>6.2</v>
      </c>
      <c r="C27" s="16" t="s">
        <v>201</v>
      </c>
      <c r="D27" s="16"/>
      <c r="E27" s="16"/>
      <c r="F27" s="3" t="s">
        <v>180</v>
      </c>
      <c r="G27" s="14">
        <v>200</v>
      </c>
      <c r="H27" s="14">
        <v>300</v>
      </c>
    </row>
    <row r="28" spans="1:8" s="13" customFormat="1" ht="27">
      <c r="A28" s="20" t="s">
        <v>202</v>
      </c>
      <c r="B28" s="19">
        <v>6.8</v>
      </c>
      <c r="C28" s="19">
        <v>100</v>
      </c>
      <c r="D28" s="19">
        <v>30</v>
      </c>
      <c r="E28" s="19"/>
      <c r="F28" s="18" t="s">
        <v>193</v>
      </c>
      <c r="G28" s="17">
        <v>200</v>
      </c>
      <c r="H28" s="17">
        <v>250</v>
      </c>
    </row>
    <row r="29" spans="1:8" s="13" customFormat="1" ht="30">
      <c r="A29" s="13" t="s">
        <v>203</v>
      </c>
      <c r="B29" s="16">
        <v>6.8</v>
      </c>
      <c r="C29" s="16">
        <v>100</v>
      </c>
      <c r="D29" s="16">
        <v>30</v>
      </c>
      <c r="E29" s="16"/>
      <c r="F29" s="15" t="s">
        <v>180</v>
      </c>
      <c r="G29" s="14">
        <v>150</v>
      </c>
      <c r="H29" s="14">
        <v>200</v>
      </c>
    </row>
  </sheetData>
  <pageMargins left="0.75" right="0.75" top="1" bottom="1.25" header="0.5" footer="0.5"/>
  <pageSetup orientation="landscape" r:id="rId1"/>
  <headerFooter>
    <oddHeader xml:space="preserve">&amp;C&amp;"-,Bold"&amp;14Nutrient Recommendations of Common Vegetable Crops*&amp;"-,Regular"&amp;10
</oddHeader>
    <oddFooter xml:space="preserve">&amp;L*Based on UVM soil test recommendations and the NE Vegetable Management Guide. 
**Be sure to take a soil test to know how much P and K you have in your soil. Use soil test nutrient recommendtaions for how much to add.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22c289-1429-42e0-9bfd-d06de7cb3631">
      <Terms xmlns="http://schemas.microsoft.com/office/infopath/2007/PartnerControls"/>
    </lcf76f155ced4ddcb4097134ff3c332f>
    <TaxCatchAll xmlns="6e374a74-cb16-49b6-8f3d-3264fbe8e4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B230882CC59D43A9F76026DB915092" ma:contentTypeVersion="13" ma:contentTypeDescription="Create a new document." ma:contentTypeScope="" ma:versionID="1b729e393fec022a6710dc8bc00ceed5">
  <xsd:schema xmlns:xsd="http://www.w3.org/2001/XMLSchema" xmlns:xs="http://www.w3.org/2001/XMLSchema" xmlns:p="http://schemas.microsoft.com/office/2006/metadata/properties" xmlns:ns2="4b22c289-1429-42e0-9bfd-d06de7cb3631" xmlns:ns3="6e374a74-cb16-49b6-8f3d-3264fbe8e4a3" targetNamespace="http://schemas.microsoft.com/office/2006/metadata/properties" ma:root="true" ma:fieldsID="e1677b65f0ac6567a4844460667b41f9" ns2:_="" ns3:_="">
    <xsd:import namespace="4b22c289-1429-42e0-9bfd-d06de7cb3631"/>
    <xsd:import namespace="6e374a74-cb16-49b6-8f3d-3264fbe8e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2c289-1429-42e0-9bfd-d06de7cb36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e77d114-7286-4773-b3f3-9b1cc7669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74a74-cb16-49b6-8f3d-3264fbe8e4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97279b0-3192-4821-bb86-f7e77f889104}" ma:internalName="TaxCatchAll" ma:showField="CatchAllData" ma:web="6e374a74-cb16-49b6-8f3d-3264fbe8e4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568CD-56FF-4F49-8991-F62D2365A6BC}"/>
</file>

<file path=customXml/itemProps2.xml><?xml version="1.0" encoding="utf-8"?>
<ds:datastoreItem xmlns:ds="http://schemas.openxmlformats.org/officeDocument/2006/customXml" ds:itemID="{3DBC0990-6E63-4B10-8E48-97CDCE173C53}"/>
</file>

<file path=customXml/itemProps3.xml><?xml version="1.0" encoding="utf-8"?>
<ds:datastoreItem xmlns:ds="http://schemas.openxmlformats.org/officeDocument/2006/customXml" ds:itemID="{ED7A6AE6-281D-4DA5-936E-206BCF6C35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Vermont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97rmaden</dc:creator>
  <cp:keywords/>
  <dc:description/>
  <cp:lastModifiedBy/>
  <cp:revision/>
  <dcterms:created xsi:type="dcterms:W3CDTF">2017-03-15T15:33:08Z</dcterms:created>
  <dcterms:modified xsi:type="dcterms:W3CDTF">2025-10-28T17:59:54Z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0x0101003FB230882CC59D43A9F76026DB915092</vt:lpwstr>
  </property>
  <property fmtid="{D5CDD505-2E9C-101B-9397-08002B2CF9AE}" pid="3" name="MediaServiceImageTags">
    <vt:lpwstr/>
  </property>
</Properties>
</file>